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3"/>
  </bookViews>
  <sheets>
    <sheet name="IS" sheetId="1" r:id="rId1"/>
    <sheet name="BS" sheetId="2" r:id="rId2"/>
    <sheet name="CF" sheetId="3" r:id="rId3"/>
    <sheet name="SE" sheetId="4" r:id="rId4"/>
  </sheets>
  <definedNames>
    <definedName name="_xlnm.Print_Area" localSheetId="1">'BS'!$A$1:$E$61</definedName>
    <definedName name="_xlnm.Print_Area" localSheetId="2">'CF'!$A$1:$E$68</definedName>
    <definedName name="_xlnm.Print_Area" localSheetId="0">'IS'!$A$1:$G$57</definedName>
    <definedName name="_xlnm.Print_Area" localSheetId="3">'SE'!$A$1:$L$38</definedName>
  </definedNames>
  <calcPr fullCalcOnLoad="1"/>
</workbook>
</file>

<file path=xl/sharedStrings.xml><?xml version="1.0" encoding="utf-8"?>
<sst xmlns="http://schemas.openxmlformats.org/spreadsheetml/2006/main" count="202" uniqueCount="160">
  <si>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</si>
  <si>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</si>
  <si>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</si>
  <si>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</si>
  <si>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</si>
  <si>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</si>
  <si>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</si>
  <si>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</si>
  <si>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</si>
  <si>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</si>
  <si>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</si>
  <si>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</si>
  <si>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</si>
  <si>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Basic (note B13)</t>
  </si>
  <si>
    <t>Diluted (note B13)</t>
  </si>
  <si>
    <t>(Unaudited)</t>
  </si>
  <si>
    <t>(Audited)</t>
  </si>
  <si>
    <t xml:space="preserve">As at </t>
  </si>
  <si>
    <t>ASSETS</t>
  </si>
  <si>
    <t>Non-current assets</t>
  </si>
  <si>
    <t>Property, plant and equipment</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</si>
  <si>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</si>
  <si>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</si>
  <si>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</si>
  <si>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</si>
  <si>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</si>
  <si>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</si>
  <si>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</si>
  <si>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</si>
  <si>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</si>
  <si>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</si>
  <si>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</si>
  <si>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</si>
  <si>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</si>
  <si>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</si>
  <si>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</si>
  <si>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</si>
  <si>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</si>
  <si>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</si>
  <si>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</si>
  <si>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</si>
  <si>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</si>
  <si>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</si>
  <si>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</si>
  <si>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</si>
  <si>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</si>
  <si>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</si>
  <si>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</si>
  <si>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</si>
  <si>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</si>
  <si>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</si>
  <si>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</si>
  <si>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</si>
  <si>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</si>
  <si>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</si>
  <si>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 xml:space="preserve"> Non-Distributable</t>
  </si>
  <si>
    <t>Distributable</t>
  </si>
  <si>
    <t>Share</t>
  </si>
  <si>
    <t>Translation</t>
  </si>
  <si>
    <t>Total</t>
  </si>
  <si>
    <t>Capital</t>
  </si>
  <si>
    <t>Premium</t>
  </si>
  <si>
    <t>reserve</t>
  </si>
  <si>
    <t>Equity</t>
  </si>
  <si>
    <t xml:space="preserve"> </t>
  </si>
  <si>
    <t>Cash flows from investing activities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</si>
  <si>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</si>
  <si>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</si>
  <si>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</si>
  <si>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</si>
  <si>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</si>
  <si>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</si>
  <si>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</si>
  <si>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</si>
  <si>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</si>
  <si>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</si>
  <si>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</si>
  <si>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</si>
  <si>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Year End</t>
  </si>
  <si>
    <t>Interest received</t>
  </si>
  <si>
    <t>for the period</t>
  </si>
  <si>
    <t>Taxation</t>
  </si>
  <si>
    <t>Preceding Year Corresponding Period to</t>
  </si>
  <si>
    <t>Net repayment of term loans</t>
  </si>
  <si>
    <t>Proceed from issuance of shares</t>
  </si>
  <si>
    <t>Issuance of shares</t>
  </si>
  <si>
    <t>Other Comprehensive Income</t>
  </si>
  <si>
    <t>Revaluation</t>
  </si>
  <si>
    <t>Directors' account</t>
  </si>
  <si>
    <t>Depreciation and amortisation</t>
  </si>
  <si>
    <t>Unrealised (gain)/loss on foreign exchange</t>
  </si>
  <si>
    <t>(Gain)/Loss on disposal of property, plant and equipments</t>
  </si>
  <si>
    <t>Interest expenses</t>
  </si>
  <si>
    <t>Interest income</t>
  </si>
  <si>
    <t>Deferred tax liabilities</t>
  </si>
  <si>
    <t>Accumulated</t>
  </si>
  <si>
    <t>Losses</t>
  </si>
  <si>
    <t>Revaluation surplus arose during the year</t>
  </si>
  <si>
    <t>Deferred tax arising on revaluation surplus</t>
  </si>
  <si>
    <t>Reversal of deferred tax on revaluation surplus</t>
  </si>
  <si>
    <t xml:space="preserve">   Long term borrowings</t>
  </si>
  <si>
    <t>Net repayment of hire purchase liabilities</t>
  </si>
  <si>
    <t>ICULS</t>
  </si>
  <si>
    <t xml:space="preserve">   ICULS</t>
  </si>
  <si>
    <t>Net cash for investing activities</t>
  </si>
  <si>
    <t>Warrant reserve</t>
  </si>
  <si>
    <t>Bad debts written off</t>
  </si>
  <si>
    <t>Cash and cash equivalents at end of the year</t>
  </si>
  <si>
    <t xml:space="preserve">Warrant </t>
  </si>
  <si>
    <t>Reserve</t>
  </si>
  <si>
    <t>RM'001</t>
  </si>
  <si>
    <t>For The Year</t>
  </si>
  <si>
    <t>Deferred tax assets</t>
  </si>
  <si>
    <t>Asset held for sale</t>
  </si>
  <si>
    <t>At 1 July 2013</t>
  </si>
  <si>
    <t>(Increase)/Decrease in inventories</t>
  </si>
  <si>
    <t>(Increase)/Decrease in receivables</t>
  </si>
  <si>
    <t>Increase/(Decrease) in payables</t>
  </si>
  <si>
    <t>Net cash from financing activities</t>
  </si>
  <si>
    <t>Retained earning</t>
  </si>
  <si>
    <t>Waiver of debts</t>
  </si>
  <si>
    <t>Impairment loss on trade receivables</t>
  </si>
  <si>
    <t>Income tax refunded/(paid)</t>
  </si>
  <si>
    <t>NA</t>
  </si>
  <si>
    <t>Reversal of provision no longer required</t>
  </si>
  <si>
    <t>Deposit written off</t>
  </si>
  <si>
    <t>Inventories written off</t>
  </si>
  <si>
    <t>(The condensed consolidated statement of comprehensive income should be read in conjunction with the audited financial statements for the financial year ended 30 June 2014 and accompanying explanatory notes attached to the interim financial statements.)</t>
  </si>
  <si>
    <t xml:space="preserve">            '30 June           2014</t>
  </si>
  <si>
    <t>(The condensed consolidated statement of financial position should be read in conjunction with the audited financial statements for the financial year ended 30 June 2014 and accompanying explanatory notes attached to the interim financial statements.)</t>
  </si>
  <si>
    <t>CONDENSED CONSOLIDATED STATEMENT OF CASH FLOW FOR THE PERIOD ENDED</t>
  </si>
  <si>
    <t>Profit before taxation</t>
  </si>
  <si>
    <t>(The condensed consolidated statement of cash flow should be read in conjunction with the audited financial statements for the financial year ended 30 June 2014 and accompanying explanatory notes attached to the interim financial statements.)</t>
  </si>
  <si>
    <t>(The condensed consolidated statement of changes in equity should be read in conjunction with the audited financial statements for the financial year ended 30 June 2014 and accompanying explanatory notes attached to the interim financial statements.)</t>
  </si>
  <si>
    <t>CONDENSED CONSOLIDATED STATEMENT OF CHANGES IN EQUITY FOR THE PERIOD ENDED</t>
  </si>
  <si>
    <t>At 1 July 2014</t>
  </si>
  <si>
    <t>Net increase/(decrease) in cash and cash equivalents</t>
  </si>
  <si>
    <t>Operating profit before changes in working capital</t>
  </si>
  <si>
    <t>Total Comprehensive Income</t>
  </si>
  <si>
    <t>Finance costs</t>
  </si>
  <si>
    <t>Income attributable to:</t>
  </si>
  <si>
    <t>Total comprehensive income attributable to:</t>
  </si>
  <si>
    <t>Profit per share (sen)</t>
  </si>
  <si>
    <t>Total comprehensive income</t>
  </si>
  <si>
    <t>Net cash for operations</t>
  </si>
  <si>
    <t>Net cash for operating activities</t>
  </si>
  <si>
    <t>PERIOD ENDED 31 MARCH 2015</t>
  </si>
  <si>
    <t>31 March 2015</t>
  </si>
  <si>
    <t>31 March 2014</t>
  </si>
  <si>
    <t>CONDENSED CONSOLIDATED STATEMENT OF FINANCIAL POSITION AS AT 31 MARCH 2015</t>
  </si>
  <si>
    <t>31 March        2015</t>
  </si>
  <si>
    <t>31 MARCH 2015</t>
  </si>
  <si>
    <t>At 31 March 2015</t>
  </si>
  <si>
    <t>At 31 March 2014</t>
  </si>
  <si>
    <t>Profit/(Loss) from operations</t>
  </si>
  <si>
    <t>Profit/(Loss) before taxation</t>
  </si>
  <si>
    <t>Other operating income/(expenses)</t>
  </si>
  <si>
    <t>Profit/(Loss) after taxation</t>
  </si>
  <si>
    <t>31 March            2014</t>
  </si>
  <si>
    <t>Land held for property development</t>
  </si>
</sst>
</file>

<file path=xl/styles.xml><?xml version="1.0" encoding="utf-8"?>
<styleSheet xmlns="http://schemas.openxmlformats.org/spreadsheetml/2006/main">
  <numFmts count="32">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_(\$* #,##0.00_);_(\$* \(#,##0.00\);_(\$* &quot;-&quot;??_);_(@_)"/>
    <numFmt numFmtId="183" formatCode="_(\$* #,##0_);_(\$* \(#,##0\);_(\$* &quot;-&quot;_);_(@_)"/>
    <numFmt numFmtId="184" formatCode="#,##0;\(#,##0\);\-"/>
    <numFmt numFmtId="185" formatCode="_-* #,##0_-;\-* #,##0_-;_-* &quot;-&quot;??_-;_-@_-"/>
    <numFmt numFmtId="186" formatCode="_(* #,##0_);_(* \(#,##0\);_(* &quot;-&quot;??_);_(@_)"/>
    <numFmt numFmtId="187" formatCode="_(* #,##0.0_);_(* \(#,##0.0\);_(* &quot;-&quot;??_);_(@_)"/>
  </numFmts>
  <fonts count="12">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29">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 xfId="0" applyFont="1" applyFill="1" applyBorder="1" applyAlignment="1">
      <alignment horizontal="left"/>
    </xf>
    <xf numFmtId="0" fontId="4" fillId="0" borderId="1"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 xfId="0" applyFont="1" applyFill="1" applyBorder="1" applyAlignment="1">
      <alignment/>
    </xf>
    <xf numFmtId="0" fontId="6" fillId="0" borderId="1"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15" applyNumberFormat="1" applyFont="1" applyFill="1" applyBorder="1" applyAlignment="1">
      <alignment horizontal="right"/>
    </xf>
    <xf numFmtId="0" fontId="6" fillId="0" borderId="0" xfId="15" applyNumberFormat="1" applyFont="1" applyFill="1" applyBorder="1" applyAlignment="1">
      <alignment horizontal="center"/>
    </xf>
    <xf numFmtId="0" fontId="8" fillId="0" borderId="0" xfId="0" applyFont="1" applyFill="1" applyAlignment="1">
      <alignment horizontal="left"/>
    </xf>
    <xf numFmtId="184" fontId="4" fillId="0" borderId="0" xfId="0" applyNumberFormat="1" applyFont="1" applyFill="1" applyAlignment="1">
      <alignment/>
    </xf>
    <xf numFmtId="184" fontId="4" fillId="0" borderId="0" xfId="0" applyNumberFormat="1" applyFont="1" applyFill="1" applyBorder="1" applyAlignment="1">
      <alignment/>
    </xf>
    <xf numFmtId="0" fontId="9" fillId="0" borderId="0" xfId="0" applyFont="1" applyFill="1" applyAlignment="1">
      <alignment/>
    </xf>
    <xf numFmtId="0" fontId="4" fillId="0" borderId="0" xfId="15" applyNumberFormat="1" applyFont="1" applyFill="1" applyBorder="1" applyAlignment="1">
      <alignment horizontal="left"/>
    </xf>
    <xf numFmtId="185" fontId="4" fillId="0" borderId="0" xfId="15" applyNumberFormat="1" applyFont="1" applyFill="1" applyBorder="1" applyAlignment="1">
      <alignment horizontal="left"/>
    </xf>
    <xf numFmtId="186" fontId="4" fillId="0" borderId="0" xfId="15" applyNumberFormat="1" applyFont="1" applyFill="1" applyBorder="1" applyAlignment="1">
      <alignment/>
    </xf>
    <xf numFmtId="186" fontId="4" fillId="0" borderId="0" xfId="15" applyNumberFormat="1" applyFont="1" applyFill="1" applyBorder="1" applyAlignment="1">
      <alignment horizontal="right"/>
    </xf>
    <xf numFmtId="0" fontId="4" fillId="0" borderId="0" xfId="0" applyNumberFormat="1" applyFont="1" applyFill="1" applyAlignment="1">
      <alignment horizontal="left"/>
    </xf>
    <xf numFmtId="186" fontId="4" fillId="0" borderId="0" xfId="15" applyNumberFormat="1" applyFont="1" applyFill="1" applyAlignment="1">
      <alignment/>
    </xf>
    <xf numFmtId="0" fontId="4" fillId="0" borderId="0" xfId="15" applyNumberFormat="1" applyFont="1" applyFill="1" applyAlignment="1">
      <alignment horizontal="left" wrapText="1"/>
    </xf>
    <xf numFmtId="186" fontId="4" fillId="0" borderId="0" xfId="15" applyNumberFormat="1" applyFont="1" applyFill="1" applyBorder="1" applyAlignment="1">
      <alignment horizontal="center"/>
    </xf>
    <xf numFmtId="186" fontId="4" fillId="0" borderId="2" xfId="15" applyNumberFormat="1" applyFont="1" applyFill="1" applyBorder="1" applyAlignment="1">
      <alignment horizontal="right"/>
    </xf>
    <xf numFmtId="0" fontId="4" fillId="0" borderId="0" xfId="15" applyNumberFormat="1" applyFont="1" applyFill="1" applyAlignment="1">
      <alignment horizontal="left"/>
    </xf>
    <xf numFmtId="185" fontId="4" fillId="0" borderId="0" xfId="15" applyNumberFormat="1" applyFont="1" applyFill="1" applyAlignment="1">
      <alignment horizontal="left"/>
    </xf>
    <xf numFmtId="0" fontId="6" fillId="0" borderId="0" xfId="15" applyNumberFormat="1" applyFont="1" applyFill="1" applyAlignment="1">
      <alignment horizontal="left"/>
    </xf>
    <xf numFmtId="185" fontId="6" fillId="0" borderId="0" xfId="15" applyNumberFormat="1" applyFont="1" applyFill="1" applyAlignment="1">
      <alignment horizontal="left"/>
    </xf>
    <xf numFmtId="186" fontId="4" fillId="0" borderId="2" xfId="15" applyNumberFormat="1" applyFont="1" applyFill="1" applyBorder="1" applyAlignment="1">
      <alignment/>
    </xf>
    <xf numFmtId="186" fontId="4" fillId="0" borderId="0" xfId="15" applyNumberFormat="1" applyFont="1" applyFill="1" applyAlignment="1">
      <alignment horizontal="right"/>
    </xf>
    <xf numFmtId="0" fontId="6" fillId="0" borderId="0" xfId="15" applyNumberFormat="1" applyFont="1" applyFill="1" applyBorder="1" applyAlignment="1">
      <alignment horizontal="left"/>
    </xf>
    <xf numFmtId="185" fontId="6" fillId="0" borderId="0" xfId="15" applyNumberFormat="1" applyFont="1" applyFill="1" applyBorder="1" applyAlignment="1">
      <alignment horizontal="left"/>
    </xf>
    <xf numFmtId="0" fontId="4" fillId="0" borderId="0" xfId="15" applyNumberFormat="1" applyFont="1" applyFill="1" applyBorder="1" applyAlignment="1">
      <alignment horizontal="left" indent="1"/>
    </xf>
    <xf numFmtId="186" fontId="4" fillId="0" borderId="3" xfId="15" applyNumberFormat="1" applyFont="1" applyFill="1" applyBorder="1" applyAlignment="1">
      <alignment horizontal="right"/>
    </xf>
    <xf numFmtId="184" fontId="4" fillId="0" borderId="0" xfId="15"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85" fontId="4" fillId="0" borderId="0" xfId="0" applyNumberFormat="1" applyFont="1" applyFill="1" applyBorder="1" applyAlignment="1">
      <alignment horizontal="left"/>
    </xf>
    <xf numFmtId="187" fontId="4" fillId="0" borderId="0" xfId="15" applyNumberFormat="1" applyFont="1" applyFill="1" applyAlignment="1">
      <alignment horizontal="right" vertical="top"/>
    </xf>
    <xf numFmtId="171" fontId="4" fillId="0" borderId="0" xfId="15"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86" fontId="6" fillId="0" borderId="0" xfId="15" applyNumberFormat="1" applyFont="1" applyFill="1" applyBorder="1" applyAlignment="1">
      <alignment horizontal="right"/>
    </xf>
    <xf numFmtId="186" fontId="4" fillId="0" borderId="0" xfId="0" applyNumberFormat="1" applyFont="1" applyFill="1" applyBorder="1" applyAlignment="1">
      <alignment/>
    </xf>
    <xf numFmtId="186" fontId="4" fillId="0" borderId="2" xfId="0" applyNumberFormat="1" applyFont="1" applyFill="1" applyBorder="1" applyAlignment="1">
      <alignment/>
    </xf>
    <xf numFmtId="0" fontId="10" fillId="0" borderId="0" xfId="0" applyFont="1" applyFill="1" applyBorder="1" applyAlignment="1">
      <alignment/>
    </xf>
    <xf numFmtId="186" fontId="4" fillId="0" borderId="4" xfId="0" applyNumberFormat="1" applyFont="1" applyFill="1" applyBorder="1" applyAlignment="1">
      <alignment/>
    </xf>
    <xf numFmtId="186" fontId="4" fillId="0" borderId="4" xfId="15" applyNumberFormat="1" applyFont="1" applyFill="1" applyBorder="1" applyAlignment="1">
      <alignment horizontal="right"/>
    </xf>
    <xf numFmtId="186" fontId="4" fillId="0" borderId="5" xfId="0" applyNumberFormat="1" applyFont="1" applyFill="1" applyBorder="1" applyAlignment="1">
      <alignment/>
    </xf>
    <xf numFmtId="186" fontId="4" fillId="0" borderId="5" xfId="15" applyNumberFormat="1" applyFont="1" applyFill="1" applyBorder="1" applyAlignment="1">
      <alignment horizontal="right"/>
    </xf>
    <xf numFmtId="186" fontId="4" fillId="0" borderId="0" xfId="0" applyNumberFormat="1" applyFont="1" applyAlignment="1">
      <alignment/>
    </xf>
    <xf numFmtId="186" fontId="4" fillId="0" borderId="6" xfId="0" applyNumberFormat="1" applyFont="1" applyFill="1" applyBorder="1" applyAlignment="1">
      <alignment/>
    </xf>
    <xf numFmtId="186" fontId="4" fillId="0" borderId="1" xfId="0" applyNumberFormat="1" applyFont="1" applyFill="1" applyBorder="1" applyAlignment="1">
      <alignment/>
    </xf>
    <xf numFmtId="184" fontId="4" fillId="0" borderId="0" xfId="0" applyNumberFormat="1" applyFont="1" applyAlignment="1">
      <alignment/>
    </xf>
    <xf numFmtId="186" fontId="4" fillId="0" borderId="7" xfId="0" applyNumberFormat="1" applyFont="1" applyFill="1" applyBorder="1" applyAlignment="1">
      <alignment/>
    </xf>
    <xf numFmtId="0" fontId="6" fillId="0" borderId="0" xfId="0" applyFont="1" applyBorder="1" applyAlignment="1">
      <alignment/>
    </xf>
    <xf numFmtId="186" fontId="4" fillId="0" borderId="0" xfId="0" applyNumberFormat="1" applyFont="1" applyFill="1" applyAlignment="1">
      <alignment/>
    </xf>
    <xf numFmtId="171" fontId="4" fillId="0" borderId="0" xfId="15" applyFont="1" applyFill="1" applyBorder="1" applyAlignment="1">
      <alignment/>
    </xf>
    <xf numFmtId="185" fontId="4" fillId="0" borderId="0" xfId="15" applyNumberFormat="1" applyFont="1" applyAlignment="1">
      <alignment/>
    </xf>
    <xf numFmtId="0" fontId="0" fillId="0" borderId="0" xfId="0" applyFont="1" applyAlignment="1">
      <alignment horizontal="left"/>
    </xf>
    <xf numFmtId="0" fontId="4" fillId="0" borderId="1" xfId="0" applyFont="1" applyBorder="1" applyAlignment="1">
      <alignment/>
    </xf>
    <xf numFmtId="184" fontId="4" fillId="0" borderId="1" xfId="0" applyNumberFormat="1" applyFont="1" applyFill="1" applyBorder="1" applyAlignment="1">
      <alignment/>
    </xf>
    <xf numFmtId="184" fontId="4" fillId="0" borderId="1" xfId="15"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86" fontId="9" fillId="0" borderId="0" xfId="0" applyNumberFormat="1" applyFont="1" applyFill="1" applyBorder="1" applyAlignment="1">
      <alignment/>
    </xf>
    <xf numFmtId="186" fontId="4" fillId="0" borderId="8" xfId="15" applyNumberFormat="1" applyFont="1" applyFill="1" applyBorder="1" applyAlignment="1">
      <alignment/>
    </xf>
    <xf numFmtId="186" fontId="4" fillId="0" borderId="6" xfId="15" applyNumberFormat="1" applyFont="1" applyFill="1" applyBorder="1" applyAlignment="1">
      <alignment/>
    </xf>
    <xf numFmtId="186" fontId="4" fillId="0" borderId="9" xfId="15"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84" fontId="4" fillId="0" borderId="0" xfId="15" applyNumberFormat="1" applyFont="1" applyFill="1" applyBorder="1" applyAlignment="1">
      <alignment horizontal="right"/>
    </xf>
    <xf numFmtId="0" fontId="4" fillId="0" borderId="0" xfId="21" applyFont="1" applyFill="1" applyAlignment="1">
      <alignment vertical="top"/>
      <protection/>
    </xf>
    <xf numFmtId="184" fontId="4" fillId="0" borderId="0" xfId="15"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15" applyNumberFormat="1" applyFont="1" applyFill="1" applyBorder="1" applyAlignment="1">
      <alignment horizontal="center"/>
    </xf>
    <xf numFmtId="186" fontId="4" fillId="0" borderId="0" xfId="0" applyNumberFormat="1" applyFont="1" applyFill="1" applyBorder="1" applyAlignment="1">
      <alignment horizontal="right"/>
    </xf>
    <xf numFmtId="186" fontId="4" fillId="0" borderId="0" xfId="0" applyNumberFormat="1" applyFont="1" applyFill="1" applyAlignment="1">
      <alignment horizontal="right"/>
    </xf>
    <xf numFmtId="186" fontId="4" fillId="0" borderId="9"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171" fontId="7" fillId="0" borderId="0" xfId="15" applyFont="1" applyFill="1" applyBorder="1" applyAlignment="1">
      <alignment/>
    </xf>
    <xf numFmtId="0" fontId="0" fillId="0" borderId="1" xfId="0" applyFill="1" applyBorder="1" applyAlignment="1">
      <alignment/>
    </xf>
    <xf numFmtId="0" fontId="4" fillId="0" borderId="0" xfId="15" applyNumberFormat="1" applyFont="1" applyFill="1" applyAlignment="1">
      <alignment horizontal="left"/>
    </xf>
    <xf numFmtId="0" fontId="6" fillId="0" borderId="0" xfId="15" applyNumberFormat="1" applyFont="1" applyFill="1" applyBorder="1" applyAlignment="1">
      <alignment horizontal="left"/>
    </xf>
    <xf numFmtId="184" fontId="4" fillId="0" borderId="3" xfId="15" applyNumberFormat="1" applyFont="1" applyFill="1" applyBorder="1" applyAlignment="1">
      <alignment/>
    </xf>
    <xf numFmtId="15" fontId="7" fillId="0" borderId="0" xfId="0" applyNumberFormat="1" applyFont="1" applyFill="1" applyAlignment="1">
      <alignment/>
    </xf>
    <xf numFmtId="186" fontId="4" fillId="0" borderId="7" xfId="15" applyNumberFormat="1" applyFont="1" applyFill="1" applyBorder="1" applyAlignment="1">
      <alignment horizontal="right"/>
    </xf>
    <xf numFmtId="9" fontId="4" fillId="0" borderId="0" xfId="22" applyFont="1" applyFill="1" applyBorder="1" applyAlignment="1">
      <alignment horizontal="right"/>
    </xf>
    <xf numFmtId="186" fontId="4" fillId="0" borderId="10" xfId="0" applyNumberFormat="1" applyFont="1" applyFill="1" applyBorder="1" applyAlignment="1">
      <alignment/>
    </xf>
    <xf numFmtId="0" fontId="4" fillId="0" borderId="0" xfId="0" applyFont="1" applyFill="1" applyBorder="1" applyAlignment="1">
      <alignment/>
    </xf>
    <xf numFmtId="187" fontId="9" fillId="0" borderId="0" xfId="15" applyNumberFormat="1" applyFont="1" applyFill="1" applyAlignment="1">
      <alignment horizontal="right" vertical="top"/>
    </xf>
    <xf numFmtId="184" fontId="9" fillId="0" borderId="0" xfId="15" applyNumberFormat="1" applyFont="1" applyFill="1" applyBorder="1" applyAlignment="1">
      <alignment/>
    </xf>
    <xf numFmtId="171" fontId="9" fillId="0" borderId="0" xfId="15" applyFont="1" applyFill="1" applyBorder="1" applyAlignment="1">
      <alignment/>
    </xf>
    <xf numFmtId="15" fontId="6" fillId="0" borderId="0" xfId="0" applyNumberFormat="1" applyFont="1" applyFill="1" applyBorder="1" applyAlignment="1">
      <alignment horizontal="right" wrapText="1"/>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2"/>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3"/>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4"/>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workbookViewId="0" topLeftCell="A46">
      <selection activeCell="F72" sqref="F72"/>
    </sheetView>
  </sheetViews>
  <sheetFormatPr defaultColWidth="9.140625" defaultRowHeight="12.75"/>
  <cols>
    <col min="1" max="1" width="44.00390625" style="1" customWidth="1"/>
    <col min="2" max="2" width="5.421875" style="1" hidden="1" customWidth="1"/>
    <col min="3" max="3" width="15.7109375" style="2" customWidth="1"/>
    <col min="4" max="4" width="17.00390625" style="2" customWidth="1"/>
    <col min="5" max="5" width="1.8515625" style="3" customWidth="1"/>
    <col min="6" max="7" width="17.140625" style="2" customWidth="1"/>
    <col min="8" max="253" width="9.140625" style="2" bestFit="1" customWidth="1"/>
    <col min="254" max="16384" width="9.140625" style="2" customWidth="1"/>
  </cols>
  <sheetData>
    <row r="1" spans="1:2" ht="16.5">
      <c r="A1" s="5" t="s">
        <v>0</v>
      </c>
      <c r="B1" s="6"/>
    </row>
    <row r="2" ht="14.25">
      <c r="A2" s="7" t="s">
        <v>1</v>
      </c>
    </row>
    <row r="3" ht="14.25">
      <c r="A3" s="7" t="s">
        <v>2</v>
      </c>
    </row>
    <row r="4" spans="1:7" ht="15.75" thickBot="1">
      <c r="A4" s="8"/>
      <c r="B4" s="8"/>
      <c r="C4" s="9"/>
      <c r="D4" s="9"/>
      <c r="E4" s="9"/>
      <c r="F4" s="9"/>
      <c r="G4" s="9"/>
    </row>
    <row r="5" spans="1:2" ht="15.75">
      <c r="A5" s="10" t="s">
        <v>69</v>
      </c>
      <c r="B5" s="11"/>
    </row>
    <row r="6" spans="1:2" ht="15.75">
      <c r="A6" s="116" t="s">
        <v>146</v>
      </c>
      <c r="B6" s="12"/>
    </row>
    <row r="7" spans="1:7" ht="15.75" thickBot="1">
      <c r="A7" s="13" t="s">
        <v>3</v>
      </c>
      <c r="B7" s="14"/>
      <c r="C7" s="9"/>
      <c r="D7" s="9"/>
      <c r="E7" s="9"/>
      <c r="F7" s="9"/>
      <c r="G7" s="9"/>
    </row>
    <row r="8" spans="1:2" ht="15">
      <c r="A8" s="6"/>
      <c r="B8" s="6"/>
    </row>
    <row r="9" spans="1:7" ht="15">
      <c r="A9" s="6"/>
      <c r="B9" s="6"/>
      <c r="C9" s="125" t="s">
        <v>4</v>
      </c>
      <c r="D9" s="125"/>
      <c r="E9" s="15"/>
      <c r="F9" s="125" t="s">
        <v>5</v>
      </c>
      <c r="G9" s="125"/>
    </row>
    <row r="10" spans="1:7" s="4" customFormat="1" ht="45.75" customHeight="1">
      <c r="A10" s="16"/>
      <c r="B10" s="16"/>
      <c r="C10" s="17" t="s">
        <v>6</v>
      </c>
      <c r="D10" s="17" t="s">
        <v>7</v>
      </c>
      <c r="E10" s="18"/>
      <c r="F10" s="17" t="s">
        <v>8</v>
      </c>
      <c r="G10" s="17" t="s">
        <v>9</v>
      </c>
    </row>
    <row r="11" spans="1:7" s="4" customFormat="1" ht="15">
      <c r="A11" s="16"/>
      <c r="B11" s="16"/>
      <c r="C11" s="107" t="s">
        <v>147</v>
      </c>
      <c r="D11" s="107" t="s">
        <v>148</v>
      </c>
      <c r="E11" s="18"/>
      <c r="F11" s="19" t="str">
        <f>C11</f>
        <v>31 March 2015</v>
      </c>
      <c r="G11" s="19" t="str">
        <f>D11</f>
        <v>31 March 2014</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14323</v>
      </c>
      <c r="D15" s="28">
        <v>2875</v>
      </c>
      <c r="E15" s="28"/>
      <c r="F15" s="28">
        <v>30847</v>
      </c>
      <c r="G15" s="28">
        <v>17090</v>
      </c>
    </row>
    <row r="16" spans="1:7" ht="14.25">
      <c r="A16" s="26"/>
      <c r="B16" s="27"/>
      <c r="C16" s="28"/>
      <c r="D16" s="31"/>
      <c r="E16" s="28"/>
      <c r="F16" s="28"/>
      <c r="G16" s="31"/>
    </row>
    <row r="17" spans="1:7" ht="14.25">
      <c r="A17" s="32" t="s">
        <v>12</v>
      </c>
      <c r="B17" s="27"/>
      <c r="C17" s="28">
        <f>-13942+1054</f>
        <v>-12888</v>
      </c>
      <c r="D17" s="29">
        <v>-3524</v>
      </c>
      <c r="E17" s="28"/>
      <c r="F17" s="28">
        <f>-27986+1054</f>
        <v>-26932</v>
      </c>
      <c r="G17" s="29">
        <v>-15286</v>
      </c>
    </row>
    <row r="18" spans="1:7" ht="14.25">
      <c r="A18" s="30"/>
      <c r="C18" s="31"/>
      <c r="D18" s="118"/>
      <c r="E18" s="28"/>
      <c r="F18" s="31"/>
      <c r="G18" s="118"/>
    </row>
    <row r="19" spans="1:7" ht="14.25">
      <c r="A19" s="26" t="s">
        <v>156</v>
      </c>
      <c r="B19" s="27"/>
      <c r="C19" s="34">
        <v>40</v>
      </c>
      <c r="D19" s="34">
        <v>-40</v>
      </c>
      <c r="E19" s="33"/>
      <c r="F19" s="34">
        <v>276</v>
      </c>
      <c r="G19" s="34">
        <v>869</v>
      </c>
    </row>
    <row r="20" spans="1:7" ht="14.25">
      <c r="A20" s="35"/>
      <c r="B20" s="36"/>
      <c r="C20" s="28"/>
      <c r="D20" s="28"/>
      <c r="E20" s="28"/>
      <c r="F20" s="28"/>
      <c r="G20" s="28"/>
    </row>
    <row r="21" spans="1:7" ht="15">
      <c r="A21" s="37" t="s">
        <v>154</v>
      </c>
      <c r="B21" s="38"/>
      <c r="C21" s="28">
        <f>SUM(C14:C19)</f>
        <v>1475</v>
      </c>
      <c r="D21" s="28">
        <f>SUM(D14:D19)</f>
        <v>-689</v>
      </c>
      <c r="E21" s="28"/>
      <c r="F21" s="28">
        <f>SUM(F14:F19)</f>
        <v>4191</v>
      </c>
      <c r="G21" s="28">
        <f>SUM(G14:G19)</f>
        <v>2673</v>
      </c>
    </row>
    <row r="22" spans="1:8" ht="14.25">
      <c r="A22" s="35"/>
      <c r="B22" s="36"/>
      <c r="C22" s="28"/>
      <c r="D22" s="28"/>
      <c r="E22" s="28"/>
      <c r="F22" s="28"/>
      <c r="G22" s="28"/>
      <c r="H22" s="25"/>
    </row>
    <row r="23" spans="1:8" ht="14.25">
      <c r="A23" s="35" t="s">
        <v>139</v>
      </c>
      <c r="B23" s="36"/>
      <c r="C23" s="39">
        <v>-42</v>
      </c>
      <c r="D23" s="34">
        <v>-321</v>
      </c>
      <c r="E23" s="28"/>
      <c r="F23" s="39">
        <v>-665</v>
      </c>
      <c r="G23" s="34">
        <v>-842</v>
      </c>
      <c r="H23" s="25"/>
    </row>
    <row r="24" spans="1:7" ht="14.25">
      <c r="A24" s="35"/>
      <c r="B24" s="36"/>
      <c r="C24" s="28"/>
      <c r="D24" s="28"/>
      <c r="E24" s="28"/>
      <c r="F24" s="28"/>
      <c r="G24" s="28"/>
    </row>
    <row r="25" spans="1:7" ht="15">
      <c r="A25" s="37" t="s">
        <v>155</v>
      </c>
      <c r="B25" s="38"/>
      <c r="C25" s="28">
        <f>SUM(C21:C23)</f>
        <v>1433</v>
      </c>
      <c r="D25" s="28">
        <f>SUM(D21:D23)</f>
        <v>-1010</v>
      </c>
      <c r="E25" s="28"/>
      <c r="F25" s="28">
        <f>SUM(F21:F23)</f>
        <v>3526</v>
      </c>
      <c r="G25" s="28">
        <f>SUM(G21:G23)</f>
        <v>1831</v>
      </c>
    </row>
    <row r="26" spans="1:7" ht="14.25">
      <c r="A26" s="35"/>
      <c r="B26" s="36"/>
      <c r="C26" s="28"/>
      <c r="D26" s="28"/>
      <c r="E26" s="28"/>
      <c r="F26" s="28"/>
      <c r="G26" s="28"/>
    </row>
    <row r="27" spans="1:7" ht="14.25">
      <c r="A27" s="26" t="s">
        <v>81</v>
      </c>
      <c r="B27" s="27"/>
      <c r="C27" s="28">
        <v>0</v>
      </c>
      <c r="D27" s="40">
        <v>0</v>
      </c>
      <c r="E27" s="28"/>
      <c r="F27" s="28">
        <v>0</v>
      </c>
      <c r="G27" s="40">
        <v>0</v>
      </c>
    </row>
    <row r="28" spans="1:7" ht="14.25">
      <c r="A28" s="35"/>
      <c r="B28" s="36"/>
      <c r="C28" s="28"/>
      <c r="D28" s="28"/>
      <c r="E28" s="28"/>
      <c r="F28" s="28"/>
      <c r="G28" s="28"/>
    </row>
    <row r="29" spans="1:7" ht="15">
      <c r="A29" s="37" t="s">
        <v>157</v>
      </c>
      <c r="B29" s="38"/>
      <c r="C29" s="93">
        <f>+C25+C27</f>
        <v>1433</v>
      </c>
      <c r="D29" s="93">
        <f>+D25+D27</f>
        <v>-1010</v>
      </c>
      <c r="E29" s="28"/>
      <c r="F29" s="93">
        <f>+F25+F27</f>
        <v>3526</v>
      </c>
      <c r="G29" s="93">
        <f>+G25+G27</f>
        <v>1831</v>
      </c>
    </row>
    <row r="30" spans="1:7" ht="15">
      <c r="A30" s="37"/>
      <c r="B30" s="38"/>
      <c r="C30" s="28"/>
      <c r="D30" s="28"/>
      <c r="E30" s="28"/>
      <c r="F30" s="28"/>
      <c r="G30" s="28"/>
    </row>
    <row r="31" spans="1:7" ht="15">
      <c r="A31" s="37" t="s">
        <v>86</v>
      </c>
      <c r="B31" s="38"/>
      <c r="C31" s="28"/>
      <c r="D31" s="28"/>
      <c r="E31" s="28"/>
      <c r="F31" s="28"/>
      <c r="G31" s="28"/>
    </row>
    <row r="32" spans="1:7" ht="15">
      <c r="A32" s="113" t="s">
        <v>67</v>
      </c>
      <c r="B32" s="38"/>
      <c r="C32" s="28">
        <v>-256</v>
      </c>
      <c r="D32" s="28">
        <v>3</v>
      </c>
      <c r="E32" s="28"/>
      <c r="F32" s="28">
        <v>-565</v>
      </c>
      <c r="G32" s="28">
        <v>261</v>
      </c>
    </row>
    <row r="33" spans="1:7" ht="15">
      <c r="A33" s="113" t="s">
        <v>97</v>
      </c>
      <c r="B33" s="38"/>
      <c r="C33" s="28">
        <v>0</v>
      </c>
      <c r="D33" s="28">
        <v>0</v>
      </c>
      <c r="E33" s="28"/>
      <c r="F33" s="28">
        <v>0</v>
      </c>
      <c r="G33" s="28">
        <v>0</v>
      </c>
    </row>
    <row r="34" spans="1:7" ht="15">
      <c r="A34" s="113" t="s">
        <v>98</v>
      </c>
      <c r="B34" s="38"/>
      <c r="C34" s="28">
        <v>0</v>
      </c>
      <c r="D34" s="28">
        <v>0</v>
      </c>
      <c r="E34" s="28"/>
      <c r="F34" s="28">
        <v>0</v>
      </c>
      <c r="G34" s="28">
        <v>0</v>
      </c>
    </row>
    <row r="35" spans="1:7" ht="15">
      <c r="A35" s="113" t="s">
        <v>99</v>
      </c>
      <c r="B35" s="38"/>
      <c r="C35" s="39">
        <v>0</v>
      </c>
      <c r="D35" s="39">
        <v>0</v>
      </c>
      <c r="E35" s="28"/>
      <c r="F35" s="39">
        <v>0</v>
      </c>
      <c r="G35" s="39">
        <v>0</v>
      </c>
    </row>
    <row r="36" spans="1:7" ht="15">
      <c r="A36" s="113"/>
      <c r="B36" s="38"/>
      <c r="C36" s="39">
        <f>SUM(C32:C35)</f>
        <v>-256</v>
      </c>
      <c r="D36" s="39">
        <f>SUM(D32:D35)</f>
        <v>3</v>
      </c>
      <c r="E36" s="28"/>
      <c r="F36" s="39">
        <f>SUM(F32:F35)</f>
        <v>-565</v>
      </c>
      <c r="G36" s="39">
        <f>SUM(G32:G35)</f>
        <v>261</v>
      </c>
    </row>
    <row r="37" spans="1:7" ht="15">
      <c r="A37" s="37"/>
      <c r="B37" s="38"/>
      <c r="C37" s="28"/>
      <c r="D37" s="28"/>
      <c r="E37" s="28"/>
      <c r="F37" s="28"/>
      <c r="G37" s="28"/>
    </row>
    <row r="38" spans="1:7" ht="15">
      <c r="A38" s="114" t="s">
        <v>138</v>
      </c>
      <c r="B38" s="27"/>
      <c r="C38" s="28"/>
      <c r="D38" s="28"/>
      <c r="E38" s="28"/>
      <c r="F38" s="28"/>
      <c r="G38" s="28"/>
    </row>
    <row r="39" spans="1:7" ht="15.75" thickBot="1">
      <c r="A39" s="114" t="s">
        <v>111</v>
      </c>
      <c r="B39" s="27"/>
      <c r="C39" s="94">
        <f>C29+C36</f>
        <v>1177</v>
      </c>
      <c r="D39" s="94">
        <f>D29+D36</f>
        <v>-1007</v>
      </c>
      <c r="E39" s="28"/>
      <c r="F39" s="94">
        <f>F29+F36</f>
        <v>2961</v>
      </c>
      <c r="G39" s="94">
        <f>G29+G36</f>
        <v>2092</v>
      </c>
    </row>
    <row r="40" spans="1:7" ht="15.75" thickTop="1">
      <c r="A40" s="41"/>
      <c r="B40" s="42"/>
      <c r="C40" s="28"/>
      <c r="D40" s="28"/>
      <c r="E40" s="28"/>
      <c r="F40" s="28"/>
      <c r="G40" s="28"/>
    </row>
    <row r="41" spans="1:7" ht="15">
      <c r="A41" s="41" t="s">
        <v>140</v>
      </c>
      <c r="B41" s="41"/>
      <c r="C41" s="28"/>
      <c r="D41" s="28"/>
      <c r="E41" s="28"/>
      <c r="F41" s="28"/>
      <c r="G41" s="28"/>
    </row>
    <row r="42" spans="1:7" ht="14.25">
      <c r="A42" s="43" t="s">
        <v>70</v>
      </c>
      <c r="B42" s="27"/>
      <c r="C42" s="28">
        <f>C29</f>
        <v>1433</v>
      </c>
      <c r="D42" s="40">
        <f>D29</f>
        <v>-1010</v>
      </c>
      <c r="E42" s="28"/>
      <c r="F42" s="28">
        <f>F29</f>
        <v>3526</v>
      </c>
      <c r="G42" s="40">
        <f>G29</f>
        <v>1831</v>
      </c>
    </row>
    <row r="43" spans="1:7" ht="14.25">
      <c r="A43" s="43" t="s">
        <v>68</v>
      </c>
      <c r="B43" s="27"/>
      <c r="C43" s="28">
        <v>0</v>
      </c>
      <c r="D43" s="40">
        <v>0</v>
      </c>
      <c r="E43" s="28"/>
      <c r="F43" s="28">
        <v>0</v>
      </c>
      <c r="G43" s="40">
        <v>0</v>
      </c>
    </row>
    <row r="44" spans="1:7" ht="15" thickBot="1">
      <c r="A44" s="26"/>
      <c r="B44" s="26"/>
      <c r="C44" s="44">
        <f>+C42+C43</f>
        <v>1433</v>
      </c>
      <c r="D44" s="44">
        <f>+D42+D43</f>
        <v>-1010</v>
      </c>
      <c r="E44" s="28"/>
      <c r="F44" s="44">
        <f>+F42+F43</f>
        <v>3526</v>
      </c>
      <c r="G44" s="44">
        <f>+G42+G43</f>
        <v>1831</v>
      </c>
    </row>
    <row r="45" spans="1:7" ht="15.75" thickTop="1">
      <c r="A45" s="41"/>
      <c r="B45" s="41"/>
      <c r="C45" s="45"/>
      <c r="D45" s="45"/>
      <c r="E45" s="45"/>
      <c r="F45" s="45"/>
      <c r="G45" s="45"/>
    </row>
    <row r="46" spans="1:7" ht="15">
      <c r="A46" s="41" t="s">
        <v>141</v>
      </c>
      <c r="B46" s="41"/>
      <c r="C46" s="45"/>
      <c r="D46" s="45"/>
      <c r="E46" s="45"/>
      <c r="F46" s="45"/>
      <c r="G46" s="45"/>
    </row>
    <row r="47" spans="1:7" ht="15">
      <c r="A47" s="43" t="s">
        <v>70</v>
      </c>
      <c r="B47" s="41"/>
      <c r="C47" s="45">
        <f>C39</f>
        <v>1177</v>
      </c>
      <c r="D47" s="45">
        <f>D39</f>
        <v>-1007</v>
      </c>
      <c r="E47" s="45"/>
      <c r="F47" s="45">
        <f>F39</f>
        <v>2961</v>
      </c>
      <c r="G47" s="45">
        <f>G39</f>
        <v>2092</v>
      </c>
    </row>
    <row r="48" spans="1:7" ht="15">
      <c r="A48" s="43" t="s">
        <v>68</v>
      </c>
      <c r="B48" s="41"/>
      <c r="C48" s="81">
        <v>0</v>
      </c>
      <c r="D48" s="81">
        <v>0</v>
      </c>
      <c r="E48" s="81"/>
      <c r="F48" s="81">
        <v>0</v>
      </c>
      <c r="G48" s="81">
        <v>0</v>
      </c>
    </row>
    <row r="49" spans="1:7" ht="15.75" thickBot="1">
      <c r="A49" s="43"/>
      <c r="B49" s="41"/>
      <c r="C49" s="115">
        <f>SUM(C47:C48)</f>
        <v>1177</v>
      </c>
      <c r="D49" s="115">
        <f>SUM(D47:D48)</f>
        <v>-1007</v>
      </c>
      <c r="E49" s="45"/>
      <c r="F49" s="115">
        <f>SUM(F47:F48)</f>
        <v>2961</v>
      </c>
      <c r="G49" s="115">
        <f>SUM(G47:G48)</f>
        <v>2092</v>
      </c>
    </row>
    <row r="50" spans="1:7" ht="15.75" thickTop="1">
      <c r="A50" s="43"/>
      <c r="B50" s="41"/>
      <c r="C50" s="45"/>
      <c r="D50" s="45"/>
      <c r="E50" s="45"/>
      <c r="F50" s="45"/>
      <c r="G50" s="45"/>
    </row>
    <row r="51" spans="1:7" ht="15">
      <c r="A51" s="41"/>
      <c r="B51" s="41"/>
      <c r="C51" s="45"/>
      <c r="D51" s="45"/>
      <c r="E51" s="45"/>
      <c r="F51" s="45"/>
      <c r="G51" s="45"/>
    </row>
    <row r="52" spans="1:7" ht="15">
      <c r="A52" s="46" t="s">
        <v>142</v>
      </c>
      <c r="B52" s="46"/>
      <c r="C52" s="45"/>
      <c r="D52" s="45"/>
      <c r="E52" s="45"/>
      <c r="F52" s="45"/>
      <c r="G52" s="45"/>
    </row>
    <row r="53" spans="1:7" ht="14.25">
      <c r="A53" s="47" t="s">
        <v>13</v>
      </c>
      <c r="B53" s="48"/>
      <c r="C53" s="121">
        <f>C44/(1017759)*100</f>
        <v>0.14079954095222938</v>
      </c>
      <c r="D53" s="121">
        <v>-0.3</v>
      </c>
      <c r="E53" s="122"/>
      <c r="F53" s="121">
        <f>F44/(776285)*100</f>
        <v>0.4542146247834236</v>
      </c>
      <c r="G53" s="121">
        <v>0.6</v>
      </c>
    </row>
    <row r="54" spans="1:7" ht="14.25">
      <c r="A54" s="47" t="s">
        <v>14</v>
      </c>
      <c r="B54" s="48"/>
      <c r="C54" s="49" t="s">
        <v>123</v>
      </c>
      <c r="D54" s="49" t="s">
        <v>123</v>
      </c>
      <c r="E54" s="49"/>
      <c r="F54" s="49" t="s">
        <v>123</v>
      </c>
      <c r="G54" s="49" t="s">
        <v>123</v>
      </c>
    </row>
    <row r="55" spans="3:7" ht="14.25">
      <c r="C55" s="50"/>
      <c r="D55" s="23"/>
      <c r="E55" s="24"/>
      <c r="F55" s="50"/>
      <c r="G55" s="23"/>
    </row>
    <row r="56" spans="1:7" ht="43.5" customHeight="1">
      <c r="A56" s="126" t="s">
        <v>127</v>
      </c>
      <c r="B56" s="126"/>
      <c r="C56" s="126"/>
      <c r="D56" s="126"/>
      <c r="E56" s="126"/>
      <c r="F56" s="126"/>
      <c r="G56" s="126"/>
    </row>
    <row r="57" spans="4:7" ht="14.25">
      <c r="D57" s="23"/>
      <c r="E57" s="24"/>
      <c r="F57" s="23"/>
      <c r="G57" s="23"/>
    </row>
    <row r="58" spans="4:7" ht="14.25">
      <c r="D58" s="23"/>
      <c r="E58" s="24"/>
      <c r="F58" s="23"/>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6"/>
  <sheetViews>
    <sheetView zoomScaleSheetLayoutView="75" workbookViewId="0" topLeftCell="A30">
      <selection activeCell="C81" sqref="C81"/>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16384" width="9.140625" style="52" bestFit="1"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149</v>
      </c>
      <c r="B5" s="2"/>
      <c r="E5" s="2"/>
      <c r="F5" s="2"/>
    </row>
    <row r="6" spans="1:6" ht="14.25">
      <c r="A6" s="9"/>
      <c r="B6" s="9"/>
      <c r="C6" s="9"/>
      <c r="D6" s="9"/>
      <c r="E6" s="9"/>
      <c r="F6" s="2"/>
    </row>
    <row r="7" spans="1:6" ht="15.75">
      <c r="A7" s="57"/>
      <c r="B7" s="3"/>
      <c r="F7" s="2"/>
    </row>
    <row r="8" spans="1:6" ht="15">
      <c r="A8" s="58"/>
      <c r="B8" s="2"/>
      <c r="C8" s="59" t="s">
        <v>15</v>
      </c>
      <c r="D8" s="59"/>
      <c r="E8" s="59" t="s">
        <v>16</v>
      </c>
      <c r="F8" s="2"/>
    </row>
    <row r="9" spans="1:6" s="53" customFormat="1" ht="15">
      <c r="A9" s="58"/>
      <c r="B9" s="58"/>
      <c r="C9" s="60" t="s">
        <v>17</v>
      </c>
      <c r="D9" s="60"/>
      <c r="E9" s="60" t="s">
        <v>17</v>
      </c>
      <c r="F9" s="11"/>
    </row>
    <row r="10" spans="2:12" s="54" customFormat="1" ht="30">
      <c r="B10" s="61"/>
      <c r="C10" s="108" t="s">
        <v>150</v>
      </c>
      <c r="D10" s="62"/>
      <c r="E10" s="124" t="s">
        <v>128</v>
      </c>
      <c r="F10" s="63"/>
      <c r="L10" s="64"/>
    </row>
    <row r="11" spans="1:12" s="53" customFormat="1" ht="15">
      <c r="A11" s="58"/>
      <c r="B11" s="58"/>
      <c r="C11" s="20" t="s">
        <v>10</v>
      </c>
      <c r="D11" s="20"/>
      <c r="E11" s="20" t="s">
        <v>10</v>
      </c>
      <c r="F11" s="11"/>
      <c r="L11" s="52"/>
    </row>
    <row r="12" spans="1:12" s="53" customFormat="1" ht="15">
      <c r="A12" s="58" t="s">
        <v>18</v>
      </c>
      <c r="B12" s="58"/>
      <c r="C12" s="21"/>
      <c r="D12" s="21"/>
      <c r="E12" s="21"/>
      <c r="F12" s="11"/>
      <c r="L12" s="52"/>
    </row>
    <row r="13" spans="1:12" s="53" customFormat="1" ht="15">
      <c r="A13" s="58" t="s">
        <v>19</v>
      </c>
      <c r="B13" s="58"/>
      <c r="C13" s="20"/>
      <c r="D13" s="20"/>
      <c r="E13" s="11"/>
      <c r="F13" s="11"/>
      <c r="L13" s="52"/>
    </row>
    <row r="14" spans="1:12" s="53" customFormat="1" ht="15">
      <c r="A14" s="65" t="s">
        <v>20</v>
      </c>
      <c r="B14" s="58"/>
      <c r="C14" s="29">
        <f>46084-11442</f>
        <v>34642</v>
      </c>
      <c r="D14" s="66"/>
      <c r="E14" s="40">
        <v>34251</v>
      </c>
      <c r="F14" s="11"/>
      <c r="L14" s="52"/>
    </row>
    <row r="15" spans="1:12" s="53" customFormat="1" ht="15">
      <c r="A15" s="65" t="s">
        <v>112</v>
      </c>
      <c r="B15" s="58"/>
      <c r="C15" s="29">
        <v>1505</v>
      </c>
      <c r="D15" s="66"/>
      <c r="E15" s="40">
        <v>1505</v>
      </c>
      <c r="F15" s="11"/>
      <c r="L15" s="52"/>
    </row>
    <row r="16" spans="1:6" ht="14.25">
      <c r="A16" s="65"/>
      <c r="B16" s="3"/>
      <c r="C16" s="68"/>
      <c r="D16" s="67"/>
      <c r="E16" s="34"/>
      <c r="F16" s="2"/>
    </row>
    <row r="17" spans="1:6" ht="14.25">
      <c r="A17" s="52"/>
      <c r="B17" s="3"/>
      <c r="C17" s="67">
        <f>SUM(C14:C16)</f>
        <v>36147</v>
      </c>
      <c r="D17" s="67"/>
      <c r="E17" s="67">
        <f>SUM(E14:E16)</f>
        <v>35756</v>
      </c>
      <c r="F17" s="2"/>
    </row>
    <row r="18" spans="1:6" ht="15">
      <c r="A18" s="58" t="s">
        <v>21</v>
      </c>
      <c r="B18" s="69"/>
      <c r="C18" s="67"/>
      <c r="D18" s="67"/>
      <c r="E18" s="67"/>
      <c r="F18" s="2"/>
    </row>
    <row r="19" spans="1:6" ht="14.25">
      <c r="A19" s="65" t="s">
        <v>22</v>
      </c>
      <c r="B19" s="3"/>
      <c r="C19" s="70">
        <v>11931</v>
      </c>
      <c r="D19" s="67"/>
      <c r="E19" s="71">
        <v>1949</v>
      </c>
      <c r="F19" s="3"/>
    </row>
    <row r="20" spans="1:6" ht="14.25">
      <c r="A20" s="65" t="s">
        <v>23</v>
      </c>
      <c r="B20" s="3"/>
      <c r="C20" s="72">
        <v>36859</v>
      </c>
      <c r="D20" s="67"/>
      <c r="E20" s="73">
        <v>17903</v>
      </c>
      <c r="F20" s="3"/>
    </row>
    <row r="21" spans="1:6" ht="14.25">
      <c r="A21" s="65" t="s">
        <v>24</v>
      </c>
      <c r="B21" s="3"/>
      <c r="C21" s="72">
        <v>14244</v>
      </c>
      <c r="D21" s="67"/>
      <c r="E21" s="73">
        <v>6085</v>
      </c>
      <c r="F21" s="3"/>
    </row>
    <row r="22" spans="1:6" ht="14.25">
      <c r="A22" s="65" t="s">
        <v>159</v>
      </c>
      <c r="B22" s="3"/>
      <c r="C22" s="72">
        <v>11442</v>
      </c>
      <c r="D22" s="67"/>
      <c r="E22" s="73">
        <v>0</v>
      </c>
      <c r="F22" s="3"/>
    </row>
    <row r="23" spans="1:6" ht="14.25">
      <c r="A23" s="65" t="s">
        <v>113</v>
      </c>
      <c r="B23" s="3"/>
      <c r="C23" s="72">
        <v>4616</v>
      </c>
      <c r="D23" s="67"/>
      <c r="E23" s="73">
        <v>4616</v>
      </c>
      <c r="F23" s="3"/>
    </row>
    <row r="24" spans="1:6" ht="14.25">
      <c r="A24" s="65" t="s">
        <v>25</v>
      </c>
      <c r="B24" s="3"/>
      <c r="C24" s="72">
        <v>187</v>
      </c>
      <c r="D24" s="67"/>
      <c r="E24" s="73">
        <v>69</v>
      </c>
      <c r="F24" s="3"/>
    </row>
    <row r="25" spans="1:6" ht="14.25">
      <c r="A25" s="65" t="s">
        <v>26</v>
      </c>
      <c r="B25" s="3"/>
      <c r="C25" s="72">
        <v>8000</v>
      </c>
      <c r="D25" s="67"/>
      <c r="E25" s="73">
        <v>0</v>
      </c>
      <c r="F25" s="3"/>
    </row>
    <row r="26" spans="1:6" ht="14.25">
      <c r="A26" s="65" t="s">
        <v>27</v>
      </c>
      <c r="B26" s="3"/>
      <c r="C26" s="72">
        <v>16160</v>
      </c>
      <c r="D26" s="74"/>
      <c r="E26" s="73">
        <v>1528</v>
      </c>
      <c r="F26" s="3"/>
    </row>
    <row r="27" spans="1:6" ht="14.25">
      <c r="A27" s="3"/>
      <c r="B27" s="3"/>
      <c r="C27" s="72"/>
      <c r="D27" s="74"/>
      <c r="E27" s="72"/>
      <c r="F27" s="3"/>
    </row>
    <row r="28" spans="1:6" ht="15">
      <c r="A28" s="58"/>
      <c r="B28" s="3"/>
      <c r="C28" s="70">
        <f>SUM(C19:C27)</f>
        <v>103439</v>
      </c>
      <c r="D28" s="67"/>
      <c r="E28" s="70">
        <f>SUM(E19:E27)</f>
        <v>32150</v>
      </c>
      <c r="F28" s="3"/>
    </row>
    <row r="29" spans="1:6" ht="15">
      <c r="A29" s="58"/>
      <c r="B29" s="3"/>
      <c r="C29" s="75"/>
      <c r="D29" s="67"/>
      <c r="E29" s="75"/>
      <c r="F29" s="3"/>
    </row>
    <row r="30" spans="1:6" ht="15">
      <c r="A30" s="58" t="s">
        <v>28</v>
      </c>
      <c r="B30" s="3"/>
      <c r="C30" s="76">
        <f>+C17+C28</f>
        <v>139586</v>
      </c>
      <c r="D30" s="67"/>
      <c r="E30" s="76">
        <f>+E17+E28</f>
        <v>67906</v>
      </c>
      <c r="F30" s="3"/>
    </row>
    <row r="31" spans="1:6" ht="15">
      <c r="A31" s="58"/>
      <c r="B31" s="3"/>
      <c r="C31" s="67"/>
      <c r="D31" s="67"/>
      <c r="E31" s="67"/>
      <c r="F31" s="3"/>
    </row>
    <row r="32" spans="1:6" ht="15">
      <c r="A32" s="58" t="s">
        <v>29</v>
      </c>
      <c r="B32" s="3"/>
      <c r="C32" s="67"/>
      <c r="D32" s="67"/>
      <c r="E32" s="67"/>
      <c r="F32" s="3"/>
    </row>
    <row r="33" spans="1:6" ht="15">
      <c r="A33" s="58" t="s">
        <v>30</v>
      </c>
      <c r="B33" s="3"/>
      <c r="C33" s="67"/>
      <c r="D33" s="67"/>
      <c r="E33" s="67"/>
      <c r="F33" s="3"/>
    </row>
    <row r="34" spans="1:6" ht="14.25">
      <c r="A34" s="65" t="s">
        <v>31</v>
      </c>
      <c r="B34" s="3"/>
      <c r="C34" s="67">
        <v>114391</v>
      </c>
      <c r="D34" s="67"/>
      <c r="E34" s="40">
        <v>34797</v>
      </c>
      <c r="F34" s="2"/>
    </row>
    <row r="35" spans="1:6" ht="14.25">
      <c r="A35" s="65" t="s">
        <v>32</v>
      </c>
      <c r="B35" s="3"/>
      <c r="C35" s="67">
        <v>2125</v>
      </c>
      <c r="D35" s="67"/>
      <c r="E35" s="40">
        <v>2125</v>
      </c>
      <c r="F35" s="2"/>
    </row>
    <row r="36" spans="1:6" ht="14.25">
      <c r="A36" s="65" t="s">
        <v>105</v>
      </c>
      <c r="B36" s="3"/>
      <c r="C36" s="67">
        <v>3024</v>
      </c>
      <c r="D36" s="67"/>
      <c r="E36" s="40">
        <v>3024</v>
      </c>
      <c r="F36" s="2"/>
    </row>
    <row r="37" spans="1:6" ht="14.25">
      <c r="A37" s="65" t="s">
        <v>102</v>
      </c>
      <c r="B37" s="3"/>
      <c r="C37" s="67">
        <v>269</v>
      </c>
      <c r="D37" s="67"/>
      <c r="E37" s="40">
        <v>1660</v>
      </c>
      <c r="F37" s="2"/>
    </row>
    <row r="38" spans="1:6" ht="14.25">
      <c r="A38" s="65" t="s">
        <v>33</v>
      </c>
      <c r="B38" s="3"/>
      <c r="C38" s="67">
        <v>-363</v>
      </c>
      <c r="D38" s="67"/>
      <c r="E38" s="40">
        <v>202</v>
      </c>
      <c r="F38" s="2"/>
    </row>
    <row r="39" spans="1:6" ht="14.25">
      <c r="A39" s="65" t="s">
        <v>119</v>
      </c>
      <c r="B39" s="3"/>
      <c r="C39" s="68">
        <v>10066</v>
      </c>
      <c r="D39" s="67"/>
      <c r="E39" s="34">
        <v>6539</v>
      </c>
      <c r="F39" s="2"/>
    </row>
    <row r="40" spans="1:8" ht="14.25">
      <c r="A40" s="65" t="s">
        <v>71</v>
      </c>
      <c r="B40" s="3"/>
      <c r="C40" s="75">
        <f>SUM(C34:C39)</f>
        <v>129512</v>
      </c>
      <c r="D40" s="67"/>
      <c r="E40" s="75">
        <f>SUM(E34:E39)</f>
        <v>48347</v>
      </c>
      <c r="F40" s="2"/>
      <c r="H40" s="77"/>
    </row>
    <row r="41" spans="1:8" ht="7.5" customHeight="1">
      <c r="A41" s="65"/>
      <c r="B41" s="3"/>
      <c r="C41" s="67"/>
      <c r="D41" s="67"/>
      <c r="E41" s="67"/>
      <c r="F41" s="2"/>
      <c r="H41" s="77"/>
    </row>
    <row r="42" spans="1:6" ht="15">
      <c r="A42" s="58" t="s">
        <v>34</v>
      </c>
      <c r="B42" s="69"/>
      <c r="C42" s="67"/>
      <c r="D42" s="67"/>
      <c r="E42" s="67"/>
      <c r="F42" s="2"/>
    </row>
    <row r="43" spans="1:6" ht="14.25">
      <c r="A43" s="120" t="s">
        <v>100</v>
      </c>
      <c r="B43" s="69"/>
      <c r="C43" s="70">
        <v>77</v>
      </c>
      <c r="D43" s="67"/>
      <c r="E43" s="70">
        <f>84+8870</f>
        <v>8954</v>
      </c>
      <c r="F43" s="2"/>
    </row>
    <row r="44" spans="1:6" ht="14.25">
      <c r="A44" s="120" t="s">
        <v>103</v>
      </c>
      <c r="B44" s="69"/>
      <c r="C44" s="72">
        <v>0</v>
      </c>
      <c r="D44" s="67"/>
      <c r="E44" s="72">
        <v>0</v>
      </c>
      <c r="F44" s="2"/>
    </row>
    <row r="45" spans="1:6" ht="14.25">
      <c r="A45" s="65" t="s">
        <v>94</v>
      </c>
      <c r="B45" s="69"/>
      <c r="C45" s="119">
        <v>864</v>
      </c>
      <c r="D45" s="67"/>
      <c r="E45" s="119">
        <v>864</v>
      </c>
      <c r="F45" s="2"/>
    </row>
    <row r="46" spans="1:6" ht="14.25">
      <c r="A46" s="65"/>
      <c r="B46" s="3"/>
      <c r="C46" s="78">
        <f>SUM(C43:C45)</f>
        <v>941</v>
      </c>
      <c r="D46" s="67"/>
      <c r="E46" s="117">
        <f>SUM(E43:E45)</f>
        <v>9818</v>
      </c>
      <c r="F46" s="2"/>
    </row>
    <row r="47" spans="1:6" ht="15">
      <c r="A47" s="58" t="s">
        <v>35</v>
      </c>
      <c r="B47" s="69"/>
      <c r="C47" s="67"/>
      <c r="D47" s="67"/>
      <c r="E47" s="67"/>
      <c r="F47" s="3"/>
    </row>
    <row r="48" spans="1:12" ht="14.25">
      <c r="A48" s="65" t="s">
        <v>36</v>
      </c>
      <c r="B48" s="3"/>
      <c r="C48" s="70">
        <v>4855</v>
      </c>
      <c r="D48" s="67"/>
      <c r="E48" s="71">
        <v>660</v>
      </c>
      <c r="F48" s="3"/>
      <c r="L48"/>
    </row>
    <row r="49" spans="1:12" ht="14.25">
      <c r="A49" s="65" t="s">
        <v>37</v>
      </c>
      <c r="B49" s="3"/>
      <c r="C49" s="72">
        <v>1094</v>
      </c>
      <c r="D49" s="67"/>
      <c r="E49" s="73">
        <f>2915+449</f>
        <v>3364</v>
      </c>
      <c r="F49" s="3"/>
      <c r="L49"/>
    </row>
    <row r="50" spans="1:12" ht="14.25">
      <c r="A50" s="65" t="s">
        <v>38</v>
      </c>
      <c r="B50" s="3"/>
      <c r="C50" s="72">
        <f>20+2434+730</f>
        <v>3184</v>
      </c>
      <c r="D50" s="67"/>
      <c r="E50" s="73">
        <f>13+4967+737</f>
        <v>5717</v>
      </c>
      <c r="F50" s="3"/>
      <c r="L50"/>
    </row>
    <row r="51" spans="1:12" ht="14.25">
      <c r="A51" s="65"/>
      <c r="B51" s="3"/>
      <c r="C51" s="72"/>
      <c r="D51" s="74"/>
      <c r="E51" s="72"/>
      <c r="F51" s="3"/>
      <c r="L51"/>
    </row>
    <row r="52" spans="1:6" ht="14.25">
      <c r="A52" s="3"/>
      <c r="B52" s="3"/>
      <c r="C52" s="78">
        <f>SUM(C48:C50)</f>
        <v>9133</v>
      </c>
      <c r="D52" s="67"/>
      <c r="E52" s="78">
        <f>SUM(E48:E50)</f>
        <v>9741</v>
      </c>
      <c r="F52" s="3"/>
    </row>
    <row r="53" spans="1:5" ht="15">
      <c r="A53" s="79"/>
      <c r="C53" s="80"/>
      <c r="D53" s="74"/>
      <c r="E53" s="80"/>
    </row>
    <row r="54" spans="1:5" ht="15">
      <c r="A54" s="79" t="s">
        <v>40</v>
      </c>
      <c r="C54" s="67">
        <f>+C46+C52</f>
        <v>10074</v>
      </c>
      <c r="D54" s="74"/>
      <c r="E54" s="67">
        <f>+E46+E52</f>
        <v>19559</v>
      </c>
    </row>
    <row r="55" spans="1:9" ht="15">
      <c r="A55" s="79"/>
      <c r="C55" s="75"/>
      <c r="D55" s="74"/>
      <c r="E55" s="75"/>
      <c r="H55" s="52" t="s">
        <v>66</v>
      </c>
      <c r="I55" s="52" t="s">
        <v>78</v>
      </c>
    </row>
    <row r="56" spans="1:9" ht="15">
      <c r="A56" s="53" t="s">
        <v>41</v>
      </c>
      <c r="B56" s="3"/>
      <c r="C56" s="76">
        <f>C40+C54</f>
        <v>139586</v>
      </c>
      <c r="D56" s="67"/>
      <c r="E56" s="76">
        <f>E40+E54</f>
        <v>67906</v>
      </c>
      <c r="F56" s="2"/>
      <c r="H56" s="74">
        <f>E56-E30</f>
        <v>0</v>
      </c>
      <c r="I56" s="52">
        <v>2014</v>
      </c>
    </row>
    <row r="57" spans="1:6" ht="15">
      <c r="A57" s="53"/>
      <c r="B57" s="3"/>
      <c r="C57" s="67"/>
      <c r="D57" s="67"/>
      <c r="E57" s="29"/>
      <c r="F57" s="2"/>
    </row>
    <row r="58" spans="1:9" ht="14.25">
      <c r="A58" s="3" t="s">
        <v>72</v>
      </c>
      <c r="B58" s="3"/>
      <c r="C58" s="24"/>
      <c r="D58" s="24"/>
      <c r="E58" s="24"/>
      <c r="F58" s="2"/>
      <c r="H58" s="74">
        <f>C56-C30</f>
        <v>0</v>
      </c>
      <c r="I58" s="52">
        <v>2015</v>
      </c>
    </row>
    <row r="59" spans="1:8" ht="14.25">
      <c r="A59" s="3" t="s">
        <v>73</v>
      </c>
      <c r="B59" s="3"/>
      <c r="C59" s="123">
        <f>C40/(C34/10)/100</f>
        <v>0.11321869727513528</v>
      </c>
      <c r="D59" s="81"/>
      <c r="E59" s="81">
        <f>E40/(E34/10)/100</f>
        <v>0.1389401385176883</v>
      </c>
      <c r="F59" s="2"/>
      <c r="G59" s="82"/>
      <c r="H59" s="82"/>
    </row>
    <row r="60" spans="1:8" ht="14.25">
      <c r="A60" s="3"/>
      <c r="B60" s="3"/>
      <c r="C60" s="81"/>
      <c r="D60" s="81"/>
      <c r="E60" s="81"/>
      <c r="F60" s="2"/>
      <c r="G60" s="82"/>
      <c r="H60" s="82"/>
    </row>
    <row r="61" spans="1:7" ht="43.5" customHeight="1">
      <c r="A61" s="126" t="s">
        <v>129</v>
      </c>
      <c r="B61" s="126"/>
      <c r="C61" s="126"/>
      <c r="D61" s="126"/>
      <c r="E61" s="126"/>
      <c r="F61" s="4"/>
      <c r="G61" s="4"/>
    </row>
    <row r="62" spans="3:5" ht="14.25">
      <c r="C62" s="24"/>
      <c r="D62" s="24"/>
      <c r="E62" s="24"/>
    </row>
    <row r="63" spans="3:5" ht="14.25">
      <c r="C63" s="24"/>
      <c r="D63" s="24"/>
      <c r="E63" s="24"/>
    </row>
    <row r="64" spans="3:5" ht="14.25">
      <c r="C64" s="24"/>
      <c r="D64" s="24"/>
      <c r="E64" s="24"/>
    </row>
    <row r="65" spans="3:5" ht="14.25">
      <c r="C65" s="24"/>
      <c r="D65" s="24"/>
      <c r="E65" s="24"/>
    </row>
    <row r="66" spans="3:5" ht="14.25">
      <c r="C66" s="24"/>
      <c r="D66" s="24"/>
      <c r="E66" s="24"/>
    </row>
  </sheetData>
  <mergeCells count="1">
    <mergeCell ref="A61:E61"/>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9"/>
  <sheetViews>
    <sheetView zoomScaleSheetLayoutView="75" workbookViewId="0" topLeftCell="A24">
      <selection activeCell="C24" sqref="C24"/>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6384" width="9.140625" style="52" bestFit="1"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130</v>
      </c>
      <c r="B5" s="59"/>
      <c r="C5" s="59"/>
      <c r="D5" s="59"/>
      <c r="E5" s="59"/>
    </row>
    <row r="6" spans="1:5" ht="15.75">
      <c r="A6" s="109" t="s">
        <v>151</v>
      </c>
      <c r="B6" s="59"/>
      <c r="C6" s="59"/>
      <c r="D6" s="59"/>
      <c r="E6" s="59"/>
    </row>
    <row r="7" spans="1:5" ht="14.25">
      <c r="A7" s="13" t="s">
        <v>3</v>
      </c>
      <c r="B7" s="85"/>
      <c r="C7" s="86"/>
      <c r="D7" s="86"/>
      <c r="E7" s="86"/>
    </row>
    <row r="8" spans="1:4" ht="14.25">
      <c r="A8" s="2"/>
      <c r="D8" s="3"/>
    </row>
    <row r="9" spans="1:5" ht="45">
      <c r="A9" s="2"/>
      <c r="B9" s="59"/>
      <c r="C9" s="17" t="s">
        <v>42</v>
      </c>
      <c r="D9" s="87"/>
      <c r="E9" s="17" t="s">
        <v>82</v>
      </c>
    </row>
    <row r="10" spans="2:11" s="64" customFormat="1" ht="30">
      <c r="B10" s="62"/>
      <c r="C10" s="110" t="s">
        <v>150</v>
      </c>
      <c r="D10" s="88"/>
      <c r="E10" s="110" t="s">
        <v>158</v>
      </c>
      <c r="F10" s="89"/>
      <c r="G10" s="89"/>
      <c r="H10" s="89"/>
      <c r="I10" s="89"/>
      <c r="J10" s="89"/>
      <c r="K10" s="89"/>
    </row>
    <row r="11" spans="1:5" ht="15">
      <c r="A11" s="90"/>
      <c r="B11" s="20"/>
      <c r="C11" s="20" t="s">
        <v>10</v>
      </c>
      <c r="D11" s="87"/>
      <c r="E11" s="20" t="s">
        <v>10</v>
      </c>
    </row>
    <row r="12" spans="1:4" ht="15">
      <c r="A12" s="58" t="s">
        <v>43</v>
      </c>
      <c r="B12" s="45"/>
      <c r="D12" s="3"/>
    </row>
    <row r="13" spans="1:5" ht="14.25">
      <c r="A13" s="3" t="s">
        <v>131</v>
      </c>
      <c r="B13" s="45"/>
      <c r="C13" s="28">
        <f>'IS'!F25</f>
        <v>3526</v>
      </c>
      <c r="D13" s="67"/>
      <c r="E13" s="29">
        <v>1831</v>
      </c>
    </row>
    <row r="14" spans="1:5" ht="14.25">
      <c r="A14" s="3"/>
      <c r="B14" s="45"/>
      <c r="C14" s="28"/>
      <c r="D14" s="67"/>
      <c r="E14" s="28"/>
    </row>
    <row r="15" spans="1:5" ht="14.25">
      <c r="A15" s="2" t="s">
        <v>44</v>
      </c>
      <c r="B15" s="45"/>
      <c r="C15" s="28"/>
      <c r="D15" s="67"/>
      <c r="E15" s="28"/>
    </row>
    <row r="16" spans="1:5" ht="14.25">
      <c r="A16" s="2" t="s">
        <v>121</v>
      </c>
      <c r="B16" s="45"/>
      <c r="C16" s="28">
        <v>0</v>
      </c>
      <c r="D16" s="91"/>
      <c r="E16" s="29">
        <v>0</v>
      </c>
    </row>
    <row r="17" spans="1:5" ht="14.25">
      <c r="A17" s="2" t="s">
        <v>106</v>
      </c>
      <c r="B17" s="45"/>
      <c r="C17" s="28">
        <v>0</v>
      </c>
      <c r="D17" s="91"/>
      <c r="E17" s="29">
        <v>0</v>
      </c>
    </row>
    <row r="18" spans="1:5" ht="14.25">
      <c r="A18" s="2" t="s">
        <v>89</v>
      </c>
      <c r="B18" s="45"/>
      <c r="C18" s="28">
        <v>2316</v>
      </c>
      <c r="D18" s="91"/>
      <c r="E18" s="29">
        <v>2265</v>
      </c>
    </row>
    <row r="19" spans="1:5" ht="14.25">
      <c r="A19" s="2" t="s">
        <v>125</v>
      </c>
      <c r="B19" s="45"/>
      <c r="C19" s="28">
        <v>0</v>
      </c>
      <c r="D19" s="91"/>
      <c r="E19" s="29">
        <v>0</v>
      </c>
    </row>
    <row r="20" spans="1:5" ht="14.25">
      <c r="A20" s="2" t="s">
        <v>126</v>
      </c>
      <c r="B20" s="45"/>
      <c r="C20" s="28">
        <v>0</v>
      </c>
      <c r="D20" s="91"/>
      <c r="E20" s="29">
        <v>0</v>
      </c>
    </row>
    <row r="21" spans="1:5" ht="14.25">
      <c r="A21" s="2" t="s">
        <v>124</v>
      </c>
      <c r="B21" s="45"/>
      <c r="C21" s="28">
        <v>0</v>
      </c>
      <c r="D21" s="91"/>
      <c r="E21" s="29">
        <v>0</v>
      </c>
    </row>
    <row r="22" spans="1:5" ht="14.25">
      <c r="A22" s="2" t="s">
        <v>120</v>
      </c>
      <c r="B22" s="45"/>
      <c r="C22" s="28">
        <v>0</v>
      </c>
      <c r="D22" s="91"/>
      <c r="E22" s="29">
        <v>0</v>
      </c>
    </row>
    <row r="23" spans="1:5" ht="14.25">
      <c r="A23" s="2" t="s">
        <v>90</v>
      </c>
      <c r="B23" s="45"/>
      <c r="C23" s="28">
        <v>-416</v>
      </c>
      <c r="D23" s="91"/>
      <c r="E23" s="29">
        <v>-717</v>
      </c>
    </row>
    <row r="24" spans="1:5" ht="14.25">
      <c r="A24" s="2" t="s">
        <v>91</v>
      </c>
      <c r="B24" s="45"/>
      <c r="C24" s="28">
        <v>-5</v>
      </c>
      <c r="D24" s="91"/>
      <c r="E24" s="29">
        <v>13</v>
      </c>
    </row>
    <row r="25" spans="1:5" ht="14.25">
      <c r="A25" s="2" t="s">
        <v>92</v>
      </c>
      <c r="B25" s="45"/>
      <c r="C25" s="28">
        <v>664</v>
      </c>
      <c r="D25" s="91"/>
      <c r="E25" s="29">
        <v>843</v>
      </c>
    </row>
    <row r="26" spans="1:5" ht="14.25">
      <c r="A26" s="2" t="s">
        <v>93</v>
      </c>
      <c r="B26" s="45"/>
      <c r="C26" s="39">
        <v>-39</v>
      </c>
      <c r="D26" s="67"/>
      <c r="E26" s="34">
        <v>0</v>
      </c>
    </row>
    <row r="27" spans="1:5" ht="14.25">
      <c r="A27" s="3" t="s">
        <v>137</v>
      </c>
      <c r="B27" s="45"/>
      <c r="C27" s="28">
        <f>SUM(C13:C26)</f>
        <v>6046</v>
      </c>
      <c r="D27" s="67"/>
      <c r="E27" s="28">
        <f>SUM(E13:E26)</f>
        <v>4235</v>
      </c>
    </row>
    <row r="28" spans="1:5" ht="7.5" customHeight="1">
      <c r="A28" s="3"/>
      <c r="B28" s="45"/>
      <c r="C28" s="28"/>
      <c r="D28" s="67"/>
      <c r="E28" s="28"/>
    </row>
    <row r="29" spans="1:5" ht="14.25">
      <c r="A29" s="3" t="s">
        <v>45</v>
      </c>
      <c r="B29" s="45"/>
      <c r="C29" s="28"/>
      <c r="D29" s="67"/>
      <c r="E29" s="28"/>
    </row>
    <row r="30" spans="1:5" ht="14.25">
      <c r="A30" s="3" t="s">
        <v>115</v>
      </c>
      <c r="B30" s="45"/>
      <c r="C30" s="28">
        <v>-9982</v>
      </c>
      <c r="D30" s="67"/>
      <c r="E30" s="29">
        <v>-2090</v>
      </c>
    </row>
    <row r="31" spans="1:5" ht="14.25">
      <c r="A31" s="3" t="s">
        <v>116</v>
      </c>
      <c r="B31" s="45"/>
      <c r="C31" s="28">
        <v>-26699</v>
      </c>
      <c r="D31" s="67"/>
      <c r="E31" s="29">
        <v>-5039</v>
      </c>
    </row>
    <row r="32" spans="1:5" ht="14.25">
      <c r="A32" s="3" t="s">
        <v>117</v>
      </c>
      <c r="B32" s="45"/>
      <c r="C32" s="28">
        <v>528</v>
      </c>
      <c r="D32" s="67"/>
      <c r="E32" s="29">
        <v>697</v>
      </c>
    </row>
    <row r="33" spans="1:5" ht="14.25">
      <c r="A33" s="3" t="s">
        <v>88</v>
      </c>
      <c r="B33" s="45"/>
      <c r="C33" s="39">
        <v>0</v>
      </c>
      <c r="D33" s="67"/>
      <c r="E33" s="34">
        <v>-39</v>
      </c>
    </row>
    <row r="34" spans="1:5" ht="14.25">
      <c r="A34" s="3" t="s">
        <v>144</v>
      </c>
      <c r="B34" s="45"/>
      <c r="C34" s="28">
        <f>SUM(C27:C33)</f>
        <v>-30107</v>
      </c>
      <c r="D34" s="67"/>
      <c r="E34" s="28">
        <f>SUM(E27:E33)</f>
        <v>-2236</v>
      </c>
    </row>
    <row r="35" spans="1:5" ht="14.25">
      <c r="A35" s="3" t="s">
        <v>122</v>
      </c>
      <c r="B35" s="45"/>
      <c r="C35" s="28">
        <v>-118</v>
      </c>
      <c r="D35" s="67"/>
      <c r="E35" s="28">
        <v>-66</v>
      </c>
    </row>
    <row r="36" spans="1:5" ht="14.25">
      <c r="A36" s="3" t="s">
        <v>46</v>
      </c>
      <c r="B36" s="45"/>
      <c r="C36" s="28">
        <f>-C25</f>
        <v>-664</v>
      </c>
      <c r="D36" s="67"/>
      <c r="E36" s="28">
        <v>-843</v>
      </c>
    </row>
    <row r="37" spans="1:5" ht="14.25">
      <c r="A37" s="3" t="s">
        <v>79</v>
      </c>
      <c r="B37" s="45"/>
      <c r="C37" s="39">
        <f>-C26</f>
        <v>39</v>
      </c>
      <c r="D37" s="67"/>
      <c r="E37" s="34">
        <v>0</v>
      </c>
    </row>
    <row r="38" spans="1:5" ht="14.25">
      <c r="A38" s="3" t="s">
        <v>145</v>
      </c>
      <c r="B38" s="45"/>
      <c r="C38" s="39">
        <f>SUM(C34:C37)</f>
        <v>-30850</v>
      </c>
      <c r="D38" s="67"/>
      <c r="E38" s="39">
        <f>SUM(E34:E37)</f>
        <v>-3145</v>
      </c>
    </row>
    <row r="39" spans="1:5" ht="14.25">
      <c r="A39" s="3"/>
      <c r="B39" s="45"/>
      <c r="C39" s="28"/>
      <c r="D39" s="67"/>
      <c r="E39" s="29"/>
    </row>
    <row r="40" spans="1:5" ht="15">
      <c r="A40" s="58" t="s">
        <v>65</v>
      </c>
      <c r="B40" s="45"/>
      <c r="C40" s="28"/>
      <c r="D40" s="67"/>
      <c r="E40" s="28"/>
    </row>
    <row r="41" spans="1:5" ht="14.25">
      <c r="A41" s="3" t="s">
        <v>47</v>
      </c>
      <c r="B41" s="45"/>
      <c r="C41" s="28">
        <v>234</v>
      </c>
      <c r="D41" s="67"/>
      <c r="E41" s="29">
        <v>27</v>
      </c>
    </row>
    <row r="42" spans="1:5" ht="14.25">
      <c r="A42" s="3" t="s">
        <v>48</v>
      </c>
      <c r="B42" s="45"/>
      <c r="C42" s="28">
        <v>-14279</v>
      </c>
      <c r="D42" s="67"/>
      <c r="E42" s="29">
        <v>-2153</v>
      </c>
    </row>
    <row r="43" spans="1:5" ht="14.25">
      <c r="A43" s="3" t="s">
        <v>104</v>
      </c>
      <c r="B43" s="45"/>
      <c r="C43" s="92">
        <f>SUM(C41:C42)</f>
        <v>-14045</v>
      </c>
      <c r="D43" s="67"/>
      <c r="E43" s="92">
        <f>SUM(E41:E42)</f>
        <v>-2126</v>
      </c>
    </row>
    <row r="44" spans="1:5" ht="14.25">
      <c r="A44" s="3"/>
      <c r="B44" s="45"/>
      <c r="C44" s="28"/>
      <c r="D44" s="67"/>
      <c r="E44" s="28"/>
    </row>
    <row r="45" spans="1:5" ht="15">
      <c r="A45" s="58" t="s">
        <v>49</v>
      </c>
      <c r="B45" s="45"/>
      <c r="C45" s="28"/>
      <c r="D45" s="67"/>
      <c r="E45" s="28"/>
    </row>
    <row r="46" spans="1:11" s="2" customFormat="1" ht="14.25">
      <c r="A46" s="2" t="s">
        <v>84</v>
      </c>
      <c r="B46" s="45"/>
      <c r="C46" s="28">
        <v>79594</v>
      </c>
      <c r="D46" s="67"/>
      <c r="E46" s="29">
        <v>3000</v>
      </c>
      <c r="F46" s="3"/>
      <c r="G46" s="3"/>
      <c r="H46" s="3"/>
      <c r="I46" s="3"/>
      <c r="J46" s="3"/>
      <c r="K46" s="3"/>
    </row>
    <row r="47" spans="1:11" s="2" customFormat="1" ht="14.25">
      <c r="A47" s="3" t="s">
        <v>83</v>
      </c>
      <c r="B47" s="45"/>
      <c r="C47" s="28">
        <v>-11403</v>
      </c>
      <c r="D47" s="67"/>
      <c r="E47" s="29">
        <v>-601</v>
      </c>
      <c r="F47" s="3"/>
      <c r="G47" s="3"/>
      <c r="H47" s="3"/>
      <c r="I47" s="3"/>
      <c r="J47" s="3"/>
      <c r="K47" s="3"/>
    </row>
    <row r="48" spans="1:11" s="2" customFormat="1" ht="14.25">
      <c r="A48" s="3" t="s">
        <v>101</v>
      </c>
      <c r="B48" s="45"/>
      <c r="C48" s="28">
        <v>-99</v>
      </c>
      <c r="D48" s="67"/>
      <c r="E48" s="34">
        <v>-9</v>
      </c>
      <c r="F48" s="3"/>
      <c r="G48" s="3"/>
      <c r="H48" s="3"/>
      <c r="I48" s="3"/>
      <c r="J48" s="3"/>
      <c r="K48" s="3"/>
    </row>
    <row r="49" spans="1:11" s="2" customFormat="1" ht="14.25">
      <c r="A49" s="3" t="s">
        <v>118</v>
      </c>
      <c r="B49" s="45"/>
      <c r="C49" s="92">
        <f>SUM(C46:C48)</f>
        <v>68092</v>
      </c>
      <c r="D49" s="67"/>
      <c r="E49" s="92">
        <f>SUM(E46:E48)</f>
        <v>2390</v>
      </c>
      <c r="F49" s="3"/>
      <c r="G49" s="3"/>
      <c r="H49" s="3"/>
      <c r="I49" s="3"/>
      <c r="J49" s="3"/>
      <c r="K49" s="3"/>
    </row>
    <row r="50" spans="1:11" s="2" customFormat="1" ht="14.25">
      <c r="A50" s="3"/>
      <c r="B50" s="45"/>
      <c r="C50" s="28"/>
      <c r="D50" s="67"/>
      <c r="E50" s="28"/>
      <c r="F50" s="3"/>
      <c r="G50" s="3"/>
      <c r="H50" s="3"/>
      <c r="I50" s="3"/>
      <c r="J50" s="3"/>
      <c r="K50" s="3"/>
    </row>
    <row r="51" spans="1:11" s="2" customFormat="1" ht="14.25">
      <c r="A51" s="3" t="s">
        <v>136</v>
      </c>
      <c r="B51" s="45"/>
      <c r="C51" s="28">
        <f>+C49+C43+C38</f>
        <v>23197</v>
      </c>
      <c r="D51" s="67"/>
      <c r="E51" s="28">
        <f>+E49+E43+E38</f>
        <v>-2881</v>
      </c>
      <c r="F51" s="3"/>
      <c r="G51" s="3"/>
      <c r="H51" s="3"/>
      <c r="I51" s="3"/>
      <c r="J51" s="3"/>
      <c r="K51" s="3"/>
    </row>
    <row r="52" spans="1:11" s="2" customFormat="1" ht="14.25">
      <c r="A52" s="3"/>
      <c r="B52" s="45"/>
      <c r="C52" s="28"/>
      <c r="D52" s="67"/>
      <c r="E52" s="29"/>
      <c r="F52" s="3"/>
      <c r="G52" s="3"/>
      <c r="H52" s="3"/>
      <c r="I52" s="3"/>
      <c r="J52" s="3"/>
      <c r="K52" s="3"/>
    </row>
    <row r="53" spans="1:11" s="2" customFormat="1" ht="14.25">
      <c r="A53" s="3" t="s">
        <v>50</v>
      </c>
      <c r="B53" s="45"/>
      <c r="C53" s="28">
        <v>-565</v>
      </c>
      <c r="D53" s="67"/>
      <c r="E53" s="29">
        <v>261</v>
      </c>
      <c r="F53" s="3"/>
      <c r="G53" s="3"/>
      <c r="H53" s="3"/>
      <c r="I53" s="3"/>
      <c r="J53" s="3"/>
      <c r="K53" s="3"/>
    </row>
    <row r="54" spans="1:11" s="2" customFormat="1" ht="14.25">
      <c r="A54" s="3"/>
      <c r="B54" s="45"/>
      <c r="C54" s="28"/>
      <c r="D54" s="67"/>
      <c r="E54" s="29"/>
      <c r="F54" s="3"/>
      <c r="G54" s="3"/>
      <c r="H54" s="3"/>
      <c r="I54" s="3"/>
      <c r="J54" s="3"/>
      <c r="K54" s="3"/>
    </row>
    <row r="55" spans="1:5" ht="14.25">
      <c r="A55" s="3" t="s">
        <v>51</v>
      </c>
      <c r="B55" s="45"/>
      <c r="C55" s="34">
        <v>1528</v>
      </c>
      <c r="D55" s="67"/>
      <c r="E55" s="29">
        <v>4335</v>
      </c>
    </row>
    <row r="56" spans="1:5" ht="5.25" customHeight="1">
      <c r="A56" s="3"/>
      <c r="B56" s="45"/>
      <c r="C56" s="28"/>
      <c r="D56" s="67"/>
      <c r="E56" s="93"/>
    </row>
    <row r="57" spans="1:5" ht="15">
      <c r="A57" s="58" t="s">
        <v>107</v>
      </c>
      <c r="B57" s="45"/>
      <c r="C57" s="94">
        <f>+C51+C55+C53</f>
        <v>24160</v>
      </c>
      <c r="D57" s="67"/>
      <c r="E57" s="94">
        <f>+E51+E55+E53</f>
        <v>1715</v>
      </c>
    </row>
    <row r="58" spans="1:5" ht="14.25">
      <c r="A58" s="3"/>
      <c r="B58" s="45"/>
      <c r="C58" s="28"/>
      <c r="D58" s="67"/>
      <c r="E58" s="28"/>
    </row>
    <row r="59" spans="1:5" ht="15">
      <c r="A59" s="58" t="s">
        <v>52</v>
      </c>
      <c r="B59" s="45"/>
      <c r="C59" s="28"/>
      <c r="D59" s="67"/>
      <c r="E59" s="28"/>
    </row>
    <row r="60" spans="1:5" ht="14.25">
      <c r="A60" s="95" t="s">
        <v>53</v>
      </c>
      <c r="B60" s="96"/>
      <c r="C60" s="28">
        <f>'BS'!C25</f>
        <v>8000</v>
      </c>
      <c r="D60" s="91"/>
      <c r="E60" s="28">
        <v>63</v>
      </c>
    </row>
    <row r="61" spans="1:5" ht="14.25">
      <c r="A61" s="95" t="s">
        <v>27</v>
      </c>
      <c r="B61" s="96"/>
      <c r="C61" s="28">
        <f>'BS'!C26</f>
        <v>16160</v>
      </c>
      <c r="D61" s="91"/>
      <c r="E61" s="28">
        <v>2332</v>
      </c>
    </row>
    <row r="62" spans="1:5" ht="14.25">
      <c r="A62" s="95" t="s">
        <v>39</v>
      </c>
      <c r="B62" s="97"/>
      <c r="C62" s="28">
        <v>0</v>
      </c>
      <c r="D62" s="91"/>
      <c r="E62" s="28">
        <v>-680</v>
      </c>
    </row>
    <row r="63" spans="1:5" ht="4.5" customHeight="1">
      <c r="A63" s="3"/>
      <c r="B63" s="45"/>
      <c r="C63" s="93"/>
      <c r="D63" s="67"/>
      <c r="E63" s="93"/>
    </row>
    <row r="64" spans="1:5" ht="14.25">
      <c r="A64" s="2"/>
      <c r="B64" s="45"/>
      <c r="C64" s="94">
        <f>SUM(C60:C63)</f>
        <v>24160</v>
      </c>
      <c r="D64" s="67"/>
      <c r="E64" s="94">
        <f>SUM(E60:E63)</f>
        <v>1715</v>
      </c>
    </row>
    <row r="65" spans="1:5" ht="14.25">
      <c r="A65" s="2"/>
      <c r="B65" s="45"/>
      <c r="C65" s="28"/>
      <c r="D65" s="67"/>
      <c r="E65" s="28"/>
    </row>
    <row r="66" spans="1:5" ht="14.25">
      <c r="A66" s="98" t="s">
        <v>54</v>
      </c>
      <c r="B66" s="45"/>
      <c r="C66" s="28"/>
      <c r="D66" s="67"/>
      <c r="E66" s="28"/>
    </row>
    <row r="67" spans="1:5" ht="14.25">
      <c r="A67" s="98"/>
      <c r="B67" s="45"/>
      <c r="C67" s="28"/>
      <c r="D67" s="67"/>
      <c r="E67" s="28"/>
    </row>
    <row r="68" spans="1:5" ht="45.75" customHeight="1">
      <c r="A68" s="126" t="s">
        <v>132</v>
      </c>
      <c r="B68" s="126"/>
      <c r="C68" s="126"/>
      <c r="D68" s="126"/>
      <c r="E68" s="126"/>
    </row>
    <row r="69" spans="1:4" ht="14.25">
      <c r="A69" s="2"/>
      <c r="B69" s="99"/>
      <c r="D69" s="3"/>
    </row>
  </sheetData>
  <mergeCells count="1">
    <mergeCell ref="A68:E68"/>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0"/>
  <sheetViews>
    <sheetView tabSelected="1" zoomScaleSheetLayoutView="75" workbookViewId="0" topLeftCell="A1">
      <selection activeCell="C13" sqref="C13"/>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6384" width="9.140625" style="52" bestFit="1"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134</v>
      </c>
      <c r="B5" s="10"/>
      <c r="C5" s="11"/>
      <c r="D5" s="11"/>
      <c r="E5" s="11"/>
      <c r="F5" s="11"/>
      <c r="G5" s="2"/>
      <c r="H5" s="2"/>
      <c r="I5" s="2"/>
      <c r="J5" s="2"/>
      <c r="K5" s="2"/>
      <c r="L5" s="2"/>
    </row>
    <row r="6" spans="1:12" ht="15.75">
      <c r="A6" s="109" t="s">
        <v>151</v>
      </c>
      <c r="B6" s="10"/>
      <c r="C6" s="11"/>
      <c r="D6" s="11"/>
      <c r="E6" s="11"/>
      <c r="F6" s="11"/>
      <c r="G6" s="2"/>
      <c r="H6" s="2"/>
      <c r="I6" s="2"/>
      <c r="J6" s="2"/>
      <c r="K6" s="2"/>
      <c r="L6" s="2"/>
    </row>
    <row r="7" spans="1:12" ht="14.25">
      <c r="A7" s="112" t="s">
        <v>64</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7" t="s">
        <v>74</v>
      </c>
      <c r="D9" s="127"/>
      <c r="E9" s="127"/>
      <c r="F9" s="127"/>
      <c r="G9" s="127"/>
      <c r="H9" s="127"/>
      <c r="I9" s="127"/>
      <c r="J9" s="100"/>
      <c r="K9" s="100"/>
      <c r="L9" s="100"/>
    </row>
    <row r="10" spans="1:12" s="51" customFormat="1" ht="15.75">
      <c r="A10" s="10"/>
      <c r="B10" s="10"/>
      <c r="C10" s="15"/>
      <c r="D10" s="128" t="s">
        <v>55</v>
      </c>
      <c r="E10" s="128"/>
      <c r="F10" s="128"/>
      <c r="G10" s="128"/>
      <c r="H10" s="15"/>
      <c r="I10" s="15" t="s">
        <v>56</v>
      </c>
      <c r="J10" s="15"/>
      <c r="K10" s="15" t="s">
        <v>75</v>
      </c>
      <c r="L10" s="15"/>
    </row>
    <row r="11" spans="1:12" s="51" customFormat="1" ht="15">
      <c r="A11" s="3"/>
      <c r="B11" s="3"/>
      <c r="C11" s="15" t="s">
        <v>57</v>
      </c>
      <c r="D11" s="15" t="s">
        <v>57</v>
      </c>
      <c r="E11" s="15" t="s">
        <v>87</v>
      </c>
      <c r="F11" s="15" t="s">
        <v>108</v>
      </c>
      <c r="G11" s="15" t="s">
        <v>58</v>
      </c>
      <c r="H11" s="15"/>
      <c r="I11" s="15" t="s">
        <v>95</v>
      </c>
      <c r="J11" s="15" t="s">
        <v>59</v>
      </c>
      <c r="K11" s="15" t="s">
        <v>76</v>
      </c>
      <c r="L11" s="15" t="s">
        <v>59</v>
      </c>
    </row>
    <row r="12" spans="1:12" s="51" customFormat="1" ht="15">
      <c r="A12" s="3"/>
      <c r="B12" s="15"/>
      <c r="C12" s="15" t="s">
        <v>60</v>
      </c>
      <c r="D12" s="15" t="s">
        <v>61</v>
      </c>
      <c r="E12" s="15" t="s">
        <v>62</v>
      </c>
      <c r="F12" s="15" t="s">
        <v>109</v>
      </c>
      <c r="G12" s="15" t="s">
        <v>62</v>
      </c>
      <c r="H12" s="15" t="s">
        <v>102</v>
      </c>
      <c r="I12" s="15" t="s">
        <v>96</v>
      </c>
      <c r="J12" s="101"/>
      <c r="K12" s="15" t="s">
        <v>77</v>
      </c>
      <c r="L12" s="101" t="s">
        <v>63</v>
      </c>
    </row>
    <row r="13" spans="1:12" s="51" customFormat="1" ht="15">
      <c r="A13" s="3"/>
      <c r="B13" s="3"/>
      <c r="C13" s="21" t="s">
        <v>10</v>
      </c>
      <c r="D13" s="21" t="s">
        <v>10</v>
      </c>
      <c r="E13" s="21" t="s">
        <v>10</v>
      </c>
      <c r="F13" s="21" t="s">
        <v>110</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135</v>
      </c>
      <c r="B15" s="3"/>
      <c r="C15" s="40">
        <v>34797</v>
      </c>
      <c r="D15" s="40">
        <v>2125</v>
      </c>
      <c r="E15" s="40">
        <v>0</v>
      </c>
      <c r="F15" s="40">
        <v>3024</v>
      </c>
      <c r="G15" s="31">
        <v>203</v>
      </c>
      <c r="H15" s="31">
        <v>1660</v>
      </c>
      <c r="I15" s="80">
        <v>6539</v>
      </c>
      <c r="J15" s="80">
        <f>SUM(C15:I15)</f>
        <v>48348</v>
      </c>
      <c r="K15" s="80">
        <v>0</v>
      </c>
      <c r="L15" s="80">
        <f>SUM(J15:K15)</f>
        <v>48348</v>
      </c>
    </row>
    <row r="16" spans="1:12" ht="14.25">
      <c r="A16" s="3"/>
      <c r="B16" s="3"/>
      <c r="C16" s="40"/>
      <c r="D16" s="40"/>
      <c r="E16" s="40"/>
      <c r="F16" s="40"/>
      <c r="G16" s="31"/>
      <c r="H16" s="31"/>
      <c r="I16" s="80"/>
      <c r="J16" s="80"/>
      <c r="K16" s="80"/>
      <c r="L16" s="80"/>
    </row>
    <row r="17" spans="1:12" ht="14.25">
      <c r="A17" s="3" t="s">
        <v>143</v>
      </c>
      <c r="B17" s="3"/>
      <c r="C17" s="103"/>
      <c r="D17" s="103"/>
      <c r="E17" s="103"/>
      <c r="F17" s="103"/>
      <c r="G17" s="67"/>
      <c r="H17" s="67"/>
      <c r="I17" s="67"/>
      <c r="J17" s="67"/>
      <c r="K17" s="67"/>
      <c r="L17" s="67"/>
    </row>
    <row r="18" spans="1:12" ht="14.25">
      <c r="A18" s="3" t="s">
        <v>80</v>
      </c>
      <c r="B18" s="3"/>
      <c r="C18" s="103">
        <v>0</v>
      </c>
      <c r="D18" s="103">
        <v>0</v>
      </c>
      <c r="E18" s="103">
        <f>'IS'!F33+'IS'!F34+'IS'!F35</f>
        <v>0</v>
      </c>
      <c r="F18" s="103">
        <v>0</v>
      </c>
      <c r="G18" s="67">
        <f>'IS'!F32</f>
        <v>-565</v>
      </c>
      <c r="H18" s="67">
        <v>0</v>
      </c>
      <c r="I18" s="67">
        <f>'IS'!F42</f>
        <v>3526</v>
      </c>
      <c r="J18" s="67">
        <f>SUM(C18:I18)</f>
        <v>2961</v>
      </c>
      <c r="K18" s="67">
        <v>0</v>
      </c>
      <c r="L18" s="67">
        <f>SUM(J18:K18)</f>
        <v>2961</v>
      </c>
    </row>
    <row r="19" spans="1:12" ht="14.25">
      <c r="A19" s="3"/>
      <c r="B19" s="3"/>
      <c r="C19" s="103"/>
      <c r="D19" s="103"/>
      <c r="E19" s="103"/>
      <c r="F19" s="103"/>
      <c r="G19" s="67"/>
      <c r="H19" s="67"/>
      <c r="I19" s="67"/>
      <c r="J19" s="67"/>
      <c r="K19" s="67"/>
      <c r="L19" s="67"/>
    </row>
    <row r="20" spans="1:12" ht="14.25">
      <c r="A20" s="3" t="s">
        <v>85</v>
      </c>
      <c r="B20" s="3"/>
      <c r="C20" s="103">
        <v>79594</v>
      </c>
      <c r="D20" s="103">
        <v>0</v>
      </c>
      <c r="E20" s="103">
        <v>0</v>
      </c>
      <c r="F20" s="103">
        <v>0</v>
      </c>
      <c r="G20" s="67">
        <v>0</v>
      </c>
      <c r="H20" s="67">
        <v>-1391</v>
      </c>
      <c r="I20" s="67">
        <v>0</v>
      </c>
      <c r="J20" s="67">
        <f>SUM(C20:I20)</f>
        <v>78203</v>
      </c>
      <c r="K20" s="67">
        <v>0</v>
      </c>
      <c r="L20" s="67">
        <f>SUM(J20:K20)</f>
        <v>78203</v>
      </c>
    </row>
    <row r="21" spans="1:12" s="2" customFormat="1" ht="14.25">
      <c r="A21" s="3"/>
      <c r="B21" s="3"/>
      <c r="C21" s="80"/>
      <c r="D21" s="80"/>
      <c r="E21" s="80"/>
      <c r="F21" s="80"/>
      <c r="G21" s="80"/>
      <c r="H21" s="80"/>
      <c r="I21" s="80"/>
      <c r="J21" s="80"/>
      <c r="K21" s="80"/>
      <c r="L21" s="80"/>
    </row>
    <row r="22" spans="1:12" s="2" customFormat="1" ht="14.25">
      <c r="A22" s="3"/>
      <c r="B22" s="3"/>
      <c r="C22" s="75"/>
      <c r="D22" s="75"/>
      <c r="E22" s="75"/>
      <c r="F22" s="75"/>
      <c r="G22" s="75"/>
      <c r="H22" s="75"/>
      <c r="I22" s="75"/>
      <c r="J22" s="75"/>
      <c r="K22" s="75"/>
      <c r="L22" s="75"/>
    </row>
    <row r="23" spans="1:12" s="2" customFormat="1" ht="14.25">
      <c r="A23" s="3" t="s">
        <v>152</v>
      </c>
      <c r="B23" s="3"/>
      <c r="C23" s="105">
        <f>SUM(C15:C21)</f>
        <v>114391</v>
      </c>
      <c r="D23" s="105">
        <f aca="true" t="shared" si="0" ref="D23:L23">SUM(D15:D21)</f>
        <v>2125</v>
      </c>
      <c r="E23" s="105">
        <f t="shared" si="0"/>
        <v>0</v>
      </c>
      <c r="F23" s="105">
        <f t="shared" si="0"/>
        <v>3024</v>
      </c>
      <c r="G23" s="105">
        <f t="shared" si="0"/>
        <v>-362</v>
      </c>
      <c r="H23" s="105">
        <f t="shared" si="0"/>
        <v>269</v>
      </c>
      <c r="I23" s="105">
        <f t="shared" si="0"/>
        <v>10065</v>
      </c>
      <c r="J23" s="105">
        <f t="shared" si="0"/>
        <v>129512</v>
      </c>
      <c r="K23" s="105">
        <f t="shared" si="0"/>
        <v>0</v>
      </c>
      <c r="L23" s="105">
        <f t="shared" si="0"/>
        <v>129512</v>
      </c>
    </row>
    <row r="24" spans="1:12" ht="14.25">
      <c r="A24" s="3"/>
      <c r="B24" s="3"/>
      <c r="C24" s="2"/>
      <c r="D24" s="2"/>
      <c r="E24" s="2"/>
      <c r="F24" s="2"/>
      <c r="G24" s="23"/>
      <c r="H24" s="23"/>
      <c r="I24" s="23"/>
      <c r="J24" s="23"/>
      <c r="K24" s="23"/>
      <c r="L24" s="23"/>
    </row>
    <row r="25" spans="1:12" ht="14.25">
      <c r="A25" s="3"/>
      <c r="B25" s="3"/>
      <c r="C25" s="2"/>
      <c r="D25" s="2"/>
      <c r="E25" s="2"/>
      <c r="F25" s="2"/>
      <c r="G25" s="23"/>
      <c r="H25" s="23"/>
      <c r="I25" s="23"/>
      <c r="J25" s="23"/>
      <c r="K25" s="23"/>
      <c r="L25" s="23"/>
    </row>
    <row r="26" spans="1:12" ht="14.25">
      <c r="A26" s="3"/>
      <c r="B26" s="106"/>
      <c r="C26" s="40"/>
      <c r="D26" s="40"/>
      <c r="E26" s="40"/>
      <c r="F26" s="40"/>
      <c r="G26" s="31"/>
      <c r="H26" s="31"/>
      <c r="I26" s="80"/>
      <c r="J26" s="80"/>
      <c r="K26" s="80"/>
      <c r="L26" s="80"/>
    </row>
    <row r="27" spans="1:12" ht="14.25">
      <c r="A27" s="3" t="s">
        <v>114</v>
      </c>
      <c r="B27" s="106"/>
      <c r="C27" s="40">
        <v>30171</v>
      </c>
      <c r="D27" s="40">
        <v>2125</v>
      </c>
      <c r="E27" s="40">
        <v>0</v>
      </c>
      <c r="F27" s="40">
        <v>3024</v>
      </c>
      <c r="G27" s="40">
        <v>-124</v>
      </c>
      <c r="H27" s="40">
        <v>2739</v>
      </c>
      <c r="I27" s="40">
        <v>4262</v>
      </c>
      <c r="J27" s="40">
        <f>SUM(C27:I27)</f>
        <v>42197</v>
      </c>
      <c r="K27" s="40">
        <v>0</v>
      </c>
      <c r="L27" s="80">
        <f>SUM(J27:K27)</f>
        <v>42197</v>
      </c>
    </row>
    <row r="28" spans="1:12" ht="14.25">
      <c r="A28" s="3"/>
      <c r="B28" s="3"/>
      <c r="C28" s="104"/>
      <c r="D28" s="104"/>
      <c r="E28" s="104"/>
      <c r="F28" s="104"/>
      <c r="G28" s="104"/>
      <c r="H28" s="104"/>
      <c r="I28" s="104"/>
      <c r="J28" s="104"/>
      <c r="K28" s="104"/>
      <c r="L28" s="80"/>
    </row>
    <row r="29" spans="1:12" ht="14.25">
      <c r="A29" s="3" t="s">
        <v>143</v>
      </c>
      <c r="B29" s="3"/>
      <c r="C29" s="103"/>
      <c r="D29" s="103"/>
      <c r="E29" s="103"/>
      <c r="F29" s="103"/>
      <c r="G29" s="67"/>
      <c r="H29" s="67"/>
      <c r="I29" s="67"/>
      <c r="J29" s="67"/>
      <c r="K29" s="67"/>
      <c r="L29" s="67"/>
    </row>
    <row r="30" spans="1:12" ht="14.25">
      <c r="A30" s="3" t="s">
        <v>80</v>
      </c>
      <c r="B30" s="3"/>
      <c r="C30" s="103">
        <v>0</v>
      </c>
      <c r="D30" s="103">
        <v>0</v>
      </c>
      <c r="E30" s="103">
        <v>0</v>
      </c>
      <c r="F30" s="103">
        <v>0</v>
      </c>
      <c r="G30" s="67">
        <v>261</v>
      </c>
      <c r="H30" s="67">
        <v>0</v>
      </c>
      <c r="I30" s="67">
        <v>1748</v>
      </c>
      <c r="J30" s="40">
        <f>SUM(C30:I30)</f>
        <v>2009</v>
      </c>
      <c r="K30" s="67">
        <v>0</v>
      </c>
      <c r="L30" s="67">
        <f>SUM(J30:K30)</f>
        <v>2009</v>
      </c>
    </row>
    <row r="31" spans="1:12" ht="14.25">
      <c r="A31" s="3"/>
      <c r="B31" s="3"/>
      <c r="C31" s="103"/>
      <c r="D31" s="103"/>
      <c r="E31" s="103"/>
      <c r="F31" s="103"/>
      <c r="G31" s="67"/>
      <c r="H31" s="67"/>
      <c r="I31" s="67"/>
      <c r="J31" s="67"/>
      <c r="K31" s="67"/>
      <c r="L31" s="67"/>
    </row>
    <row r="32" spans="1:12" ht="14.25">
      <c r="A32" s="3" t="s">
        <v>85</v>
      </c>
      <c r="B32" s="3"/>
      <c r="C32" s="103">
        <v>3038</v>
      </c>
      <c r="D32" s="103">
        <v>0</v>
      </c>
      <c r="E32" s="103">
        <v>0</v>
      </c>
      <c r="F32" s="103">
        <v>0</v>
      </c>
      <c r="G32" s="67">
        <v>0</v>
      </c>
      <c r="H32" s="67">
        <v>0</v>
      </c>
      <c r="I32" s="67">
        <v>0</v>
      </c>
      <c r="J32" s="40">
        <f>SUM(C32:I32)</f>
        <v>3038</v>
      </c>
      <c r="K32" s="67">
        <v>0</v>
      </c>
      <c r="L32" s="67">
        <f>SUM(J32:K32)</f>
        <v>3038</v>
      </c>
    </row>
    <row r="33" spans="1:12" ht="14.25">
      <c r="A33" s="3"/>
      <c r="B33" s="3"/>
      <c r="C33" s="80"/>
      <c r="D33" s="80"/>
      <c r="E33" s="80"/>
      <c r="F33" s="80"/>
      <c r="G33" s="80"/>
      <c r="H33" s="80"/>
      <c r="I33" s="80"/>
      <c r="J33" s="80"/>
      <c r="K33" s="80"/>
      <c r="L33" s="80"/>
    </row>
    <row r="34" spans="1:12" s="2" customFormat="1" ht="14.25">
      <c r="A34" s="3"/>
      <c r="B34" s="3"/>
      <c r="C34" s="75"/>
      <c r="D34" s="75"/>
      <c r="E34" s="75"/>
      <c r="F34" s="75"/>
      <c r="G34" s="75"/>
      <c r="H34" s="75"/>
      <c r="I34" s="75"/>
      <c r="J34" s="75"/>
      <c r="K34" s="75"/>
      <c r="L34" s="75"/>
    </row>
    <row r="35" spans="1:12" s="2" customFormat="1" ht="14.25">
      <c r="A35" s="3" t="s">
        <v>153</v>
      </c>
      <c r="B35" s="3"/>
      <c r="C35" s="105">
        <f aca="true" t="shared" si="1" ref="C35:L35">SUM(C27:C33)</f>
        <v>33209</v>
      </c>
      <c r="D35" s="105">
        <f t="shared" si="1"/>
        <v>2125</v>
      </c>
      <c r="E35" s="105">
        <f t="shared" si="1"/>
        <v>0</v>
      </c>
      <c r="F35" s="105">
        <f t="shared" si="1"/>
        <v>3024</v>
      </c>
      <c r="G35" s="105">
        <f t="shared" si="1"/>
        <v>137</v>
      </c>
      <c r="H35" s="105">
        <f t="shared" si="1"/>
        <v>2739</v>
      </c>
      <c r="I35" s="105">
        <f t="shared" si="1"/>
        <v>6010</v>
      </c>
      <c r="J35" s="105">
        <f t="shared" si="1"/>
        <v>47244</v>
      </c>
      <c r="K35" s="105">
        <f t="shared" si="1"/>
        <v>0</v>
      </c>
      <c r="L35" s="105">
        <f t="shared" si="1"/>
        <v>47244</v>
      </c>
    </row>
    <row r="36" spans="1:12" ht="14.25">
      <c r="A36" s="3"/>
      <c r="B36" s="3"/>
      <c r="C36" s="2"/>
      <c r="D36" s="2"/>
      <c r="E36" s="2"/>
      <c r="F36" s="2"/>
      <c r="G36" s="23"/>
      <c r="H36" s="23"/>
      <c r="I36" s="23"/>
      <c r="J36" s="23"/>
      <c r="K36" s="23"/>
      <c r="L36" s="23"/>
    </row>
    <row r="37" spans="1:12" ht="14.25">
      <c r="A37" s="3"/>
      <c r="B37" s="3"/>
      <c r="C37" s="2"/>
      <c r="D37" s="2"/>
      <c r="E37" s="2"/>
      <c r="F37" s="2"/>
      <c r="G37" s="2"/>
      <c r="H37" s="2"/>
      <c r="I37" s="2"/>
      <c r="J37" s="2"/>
      <c r="K37" s="2"/>
      <c r="L37" s="2"/>
    </row>
    <row r="38" spans="1:12" ht="44.25" customHeight="1">
      <c r="A38" s="126" t="s">
        <v>133</v>
      </c>
      <c r="B38" s="126"/>
      <c r="C38" s="126"/>
      <c r="D38" s="126"/>
      <c r="E38" s="126"/>
      <c r="F38" s="126"/>
      <c r="G38" s="126"/>
      <c r="H38" s="126"/>
      <c r="I38" s="126"/>
      <c r="J38" s="126"/>
      <c r="K38" s="126"/>
      <c r="L38" s="126"/>
    </row>
    <row r="39" spans="1:12" ht="14.25">
      <c r="A39" s="3"/>
      <c r="B39" s="3"/>
      <c r="C39" s="2"/>
      <c r="D39" s="2"/>
      <c r="E39" s="2"/>
      <c r="F39" s="2"/>
      <c r="G39" s="2"/>
      <c r="H39" s="2"/>
      <c r="I39" s="2"/>
      <c r="J39" s="2"/>
      <c r="K39" s="2"/>
      <c r="L39" s="2"/>
    </row>
    <row r="40" spans="1:12" ht="14.25">
      <c r="A40" s="2"/>
      <c r="B40" s="2"/>
      <c r="C40" s="2"/>
      <c r="D40" s="2"/>
      <c r="E40" s="2"/>
      <c r="F40" s="2"/>
      <c r="G40" s="2"/>
      <c r="H40" s="2"/>
      <c r="I40" s="2"/>
      <c r="J40" s="2"/>
      <c r="K40" s="2"/>
      <c r="L40" s="2"/>
    </row>
    <row r="41" spans="1:12" ht="14.25">
      <c r="A41" s="2"/>
      <c r="B41" s="2"/>
      <c r="C41" s="2"/>
      <c r="D41" s="2"/>
      <c r="E41" s="2"/>
      <c r="F41" s="2"/>
      <c r="G41" s="2"/>
      <c r="H41" s="2"/>
      <c r="I41" s="2"/>
      <c r="J41" s="2"/>
      <c r="K41" s="2"/>
      <c r="L41" s="2"/>
    </row>
    <row r="42" spans="1:12" ht="14.25">
      <c r="A42" s="2"/>
      <c r="B42" s="2"/>
      <c r="C42" s="2"/>
      <c r="D42" s="2"/>
      <c r="E42" s="2"/>
      <c r="F42" s="2"/>
      <c r="G42" s="2"/>
      <c r="H42" s="2"/>
      <c r="I42" s="2"/>
      <c r="J42" s="2"/>
      <c r="K42" s="2"/>
      <c r="L42" s="2"/>
    </row>
    <row r="43" spans="1:12" ht="14.25">
      <c r="A43" s="2"/>
      <c r="B43" s="2"/>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sheetData>
  <mergeCells count="3">
    <mergeCell ref="C9:I9"/>
    <mergeCell ref="A38:L38"/>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wclim</cp:lastModifiedBy>
  <cp:lastPrinted>2015-05-29T06:30:15Z</cp:lastPrinted>
  <dcterms:created xsi:type="dcterms:W3CDTF">2007-02-06T18:27:47Z</dcterms:created>
  <dcterms:modified xsi:type="dcterms:W3CDTF">2015-05-29T06:30:55Z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